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4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prognoza długu" sheetId="15" r:id="rId15"/>
  </sheets>
  <definedNames>
    <definedName name="_xlnm.Print_Area" localSheetId="3">'3a'!$A$1:$J$26</definedName>
    <definedName name="_xlnm.Print_Area" localSheetId="7">'6'!$A$1:$J$21</definedName>
    <definedName name="_xlnm.Print_Area" localSheetId="14">'prognoza długu'!$A$1:$I$97</definedName>
    <definedName name="_xlnm.Print_Titles" localSheetId="14">'prognoza długu'!$1:$2</definedName>
  </definedNames>
  <calcPr fullCalcOnLoad="1"/>
</workbook>
</file>

<file path=xl/sharedStrings.xml><?xml version="1.0" encoding="utf-8"?>
<sst xmlns="http://schemas.openxmlformats.org/spreadsheetml/2006/main" count="992" uniqueCount="542">
  <si>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</si>
  <si>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</si>
  <si>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</si>
  <si>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</si>
  <si>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</si>
  <si>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</si>
  <si>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</si>
  <si>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</si>
  <si>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</si>
  <si>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</si>
  <si>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</si>
  <si>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</si>
  <si>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</si>
  <si>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</si>
  <si>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</si>
  <si>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</si>
  <si>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</si>
  <si>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</si>
  <si>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</si>
  <si>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</si>
  <si>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</si>
  <si>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</si>
  <si>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</si>
  <si>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</si>
  <si>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</si>
  <si>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</si>
  <si>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</si>
  <si>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</si>
  <si>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</si>
  <si>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</si>
  <si>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</si>
  <si>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</si>
  <si>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</si>
  <si>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</si>
  <si>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</si>
  <si>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</si>
  <si>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</si>
  <si>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</si>
  <si>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</si>
  <si>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</si>
  <si>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</si>
  <si>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</si>
  <si>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</si>
  <si>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</si>
  <si>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</si>
  <si>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</si>
  <si>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</si>
  <si>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</si>
  <si>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</si>
  <si>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</si>
  <si>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</si>
  <si>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</si>
  <si>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</si>
  <si>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</si>
  <si>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</si>
  <si>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</si>
  <si>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</si>
  <si>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</si>
  <si>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</si>
  <si>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</si>
  <si>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</si>
  <si>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</si>
  <si>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</si>
  <si>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</si>
  <si>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</si>
  <si>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</si>
  <si>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</si>
  <si>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</si>
  <si>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</si>
  <si>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</si>
  <si>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</si>
  <si>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</si>
  <si>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</si>
  <si>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</si>
  <si>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</si>
  <si>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</si>
  <si>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</si>
  <si>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</si>
  <si>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</si>
  <si>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</si>
  <si>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</si>
  <si>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</si>
  <si>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</si>
  <si>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</si>
  <si>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</si>
  <si>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</si>
  <si>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</si>
  <si>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Razem 2010 - 2011</t>
  </si>
  <si>
    <t>Wydatki poniesione do 31.12.2008 r.</t>
  </si>
  <si>
    <t>Planowane wydatki budżetowe na realizację zadań programu w latach 2010 - 20……</t>
  </si>
  <si>
    <t>po 2011 roku</t>
  </si>
  <si>
    <t>Wydatki majątkowe na programy i projekty realizowane ze środków pochodzących z budżetu Unii Europejskiej oraz innych źródeł zagranicznych, niepodlegających zwrotowi na 2009 rok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</si>
  <si>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</si>
  <si>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</si>
  <si>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</si>
  <si>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z zakresu administracji rządowej realizowanych na podstawie porozumień z organami administracji rządowej w 2009 r.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</si>
  <si>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</si>
  <si>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</si>
  <si>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</si>
  <si>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</si>
  <si>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</si>
  <si>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Przychody</t>
  </si>
  <si>
    <t>Dochody</t>
  </si>
  <si>
    <t xml:space="preserve"> Plan dochodów i wydatków dochodów własnych na 2009 r.</t>
  </si>
  <si>
    <t>Plan przychodów i wydatków funduszy celowych na 2009 r.</t>
  </si>
  <si>
    <t>Plan na 2009 r.</t>
  </si>
  <si>
    <t>Fundusz Ochrony Środowiska i Gospodarki Wodnej</t>
  </si>
  <si>
    <t>Nazwa instytucji</t>
  </si>
  <si>
    <t>Kwota dotacji</t>
  </si>
  <si>
    <t>Dotacje podmiotowe w 2009 r.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</si>
  <si>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</si>
  <si>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</si>
  <si>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</si>
  <si>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</si>
  <si>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</si>
  <si>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</si>
  <si>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</si>
  <si>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</si>
  <si>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</si>
  <si>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</si>
  <si>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</si>
  <si>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</si>
  <si>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</si>
  <si>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</si>
  <si>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</si>
  <si>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</si>
  <si>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</si>
  <si>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</si>
  <si>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</si>
  <si>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</si>
  <si>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</si>
  <si>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</si>
  <si>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</si>
  <si>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</si>
  <si>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</si>
  <si>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</si>
  <si>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</si>
  <si>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</si>
  <si>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</si>
  <si>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</si>
  <si>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</si>
  <si>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</si>
  <si>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</si>
  <si>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</si>
  <si>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</si>
  <si>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</si>
  <si>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</si>
  <si>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</si>
  <si>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</si>
  <si>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</si>
  <si>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</si>
  <si>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</si>
  <si>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</si>
  <si>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</si>
  <si>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</si>
  <si>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</si>
  <si>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</si>
  <si>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</si>
  <si>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</si>
  <si>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</si>
  <si>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</si>
  <si>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</si>
  <si>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</si>
  <si>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</si>
  <si>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</si>
  <si>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</si>
  <si>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</si>
  <si>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</si>
  <si>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</si>
  <si>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</si>
  <si>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</si>
  <si>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</si>
  <si>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</si>
  <si>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</si>
  <si>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</si>
  <si>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</si>
  <si>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</si>
  <si>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 xml:space="preserve">w 2009 r. realizowanych w trybie ustawy o pożytku publicznym i o wolontariacie,  w rubryce jednostka otrzymująca dotację wpisać         </t>
  </si>
  <si>
    <t>Przychody i rozchody budżetu w 2009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</si>
  <si>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</si>
  <si>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</si>
  <si>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</si>
  <si>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</si>
  <si>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</si>
  <si>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</si>
  <si>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</si>
  <si>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</si>
  <si>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</si>
  <si>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</si>
  <si>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</si>
  <si>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</si>
  <si>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</si>
  <si>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</si>
  <si>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</si>
  <si>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</si>
  <si>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</si>
  <si>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</si>
  <si>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</si>
  <si>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</si>
  <si>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</si>
  <si>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</si>
  <si>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</si>
  <si>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</si>
  <si>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</si>
  <si>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</si>
  <si>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</si>
  <si>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</si>
  <si>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</si>
  <si>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</si>
  <si>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</si>
  <si>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</si>
  <si>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</si>
  <si>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</si>
  <si>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</si>
  <si>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</si>
  <si>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</si>
  <si>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</si>
  <si>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</si>
  <si>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</si>
  <si>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</si>
  <si>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</si>
  <si>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</si>
  <si>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</si>
  <si>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</si>
  <si>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</si>
  <si>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</si>
  <si>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</si>
  <si>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</si>
  <si>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</si>
  <si>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</si>
  <si>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</si>
  <si>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</si>
  <si>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</si>
  <si>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 xml:space="preserve">Szkoła Podstawowa w Bliżynie </t>
  </si>
  <si>
    <t xml:space="preserve">Szkoła Podstawowa w Mroczkowie </t>
  </si>
  <si>
    <t>Szkoła Podstawowa w Odrowążku</t>
  </si>
  <si>
    <t>Gimnazjum w Bliżynie</t>
  </si>
  <si>
    <t>Gminny Ośrodek Kultury</t>
  </si>
  <si>
    <t>Realizacja programów profilaktycznych z zakresu zwalczania narkomanii</t>
  </si>
  <si>
    <t>wyłoniona w drodze konkursu</t>
  </si>
  <si>
    <t>Prowadzenie swietlicy środowiskowej</t>
  </si>
  <si>
    <t>Wspieranie działań trzeźwościowych stowarzyszeń  i na rzecz osób uzależnionych od alkoholu</t>
  </si>
  <si>
    <t>Organizacja wypoczynku letniego dla dzieci   i młodzieży</t>
  </si>
  <si>
    <t>010</t>
  </si>
  <si>
    <t>01010</t>
  </si>
  <si>
    <t>Budowa wodociągów - projekty</t>
  </si>
  <si>
    <t>Urząd Gminy</t>
  </si>
  <si>
    <t>600</t>
  </si>
  <si>
    <t>60016</t>
  </si>
  <si>
    <t>Budowa drogi gminnej Wołów-Cyganów-Wołów I o dł. 155 mb w m-c Wołów</t>
  </si>
  <si>
    <t>801</t>
  </si>
  <si>
    <t>80101</t>
  </si>
  <si>
    <t>900</t>
  </si>
  <si>
    <t>90015</t>
  </si>
  <si>
    <t>Budowa oświetlenia w m-c Mroczków-Kamionka do Sobótki</t>
  </si>
  <si>
    <t>Budowa oświetlenia w Bliżynie ul.Boczna</t>
  </si>
  <si>
    <t>Budowa oświetlenia - projekty</t>
  </si>
  <si>
    <t>Budowa wodociągu w Górkach Barwinek (2007-2009)</t>
  </si>
  <si>
    <t>Budowa wodociagu Bliżyn ul. Rudowskiego (2007-2009)</t>
  </si>
  <si>
    <t>Budowa wodociagu w Zbrojowie (2007-2009)</t>
  </si>
  <si>
    <t>Budowa wodociagu w Bugaju (2008-2009)</t>
  </si>
  <si>
    <t>01041</t>
  </si>
  <si>
    <t>Zagospodarowanie przestrzeni publicznej centrum wsi Bliżyn (2006-2009)</t>
  </si>
  <si>
    <t>750</t>
  </si>
  <si>
    <t>75095</t>
  </si>
  <si>
    <t>Informatyzacja Urzedu Gminy w Bliżynie (2007-2009)</t>
  </si>
  <si>
    <t>11.</t>
  </si>
  <si>
    <t>Budowa drogi gminnej Zagórze I w miejscowości Zagórze w km 0+000 do 0+725, gmina Bliżyn (2007-2010)</t>
  </si>
  <si>
    <t>Przebudowa drogi gminnej nr ewid.G 00221610022 Kucębów Górny w km 0+000 do 1+162 w miejscowości Kucębów, gmina Bliżyn (2004-2009)</t>
  </si>
  <si>
    <t>Budowa wodociągu w Górkach przysiółek Olszyny-Podgórki (2007-2009)</t>
  </si>
  <si>
    <t>12.</t>
  </si>
  <si>
    <t>13.</t>
  </si>
  <si>
    <t>14.</t>
  </si>
  <si>
    <t>15.</t>
  </si>
  <si>
    <t>90001</t>
  </si>
  <si>
    <t>C. Inne źródła - środki od ludności</t>
  </si>
  <si>
    <t xml:space="preserve">A.      
B.
C. 10.450
D. </t>
  </si>
  <si>
    <t xml:space="preserve">A.      
B.
C. 4.450
D. </t>
  </si>
  <si>
    <t xml:space="preserve">A.      
B.
C. 3.600
D. </t>
  </si>
  <si>
    <t>Rewitalizacja centrum wsi Bliżyn - I etap (2007-2010)</t>
  </si>
  <si>
    <t>Program:         Program Rozwoju Obszarów Wiejskich na lata 2007-2013</t>
  </si>
  <si>
    <t xml:space="preserve">Priorytet:3. Jakoś życia na obszarach wiejskich i różnicowanie gospodarki wiejskiej </t>
  </si>
  <si>
    <t>Działanie:3.3. Podstawowe usługi dla gospodarki ludności wiejskiej</t>
  </si>
  <si>
    <t>Projekt:Budowa wodociągu w Górkach Przysiółek Olszyny-Podgórki</t>
  </si>
  <si>
    <t>2007-2009</t>
  </si>
  <si>
    <t>UG</t>
  </si>
  <si>
    <t>Projekt:Budowa wodociągu w Górkach Barwinek</t>
  </si>
  <si>
    <t>Działanie:3.4. Odnowa i rozwój wsi</t>
  </si>
  <si>
    <t>Projekt:Zagospodarowanie przestrzeni publicznej centrum wsi Bliżyn</t>
  </si>
  <si>
    <t>2006-2009</t>
  </si>
  <si>
    <t>2007-2010</t>
  </si>
  <si>
    <t>Program:        Regionalny Program Operacyjny Wojewódźtwa Świętokrzyskiego na lata 2007-2013</t>
  </si>
  <si>
    <t>Priorytet:6.Wzmacnianie ośrodków wiejskich i rewitalizacja małych miast</t>
  </si>
  <si>
    <t>Działanie:6.2. Rewitalizacja małych miast</t>
  </si>
  <si>
    <t>Projekt:Przebudowa drogi gminnej nr ew. G00221610022 Kucębów Górny w km 0+000 do 1+162 w miejscowości Kucębów, gmina Bliżyn</t>
  </si>
  <si>
    <t>Priorytet:3.Podniesienie jakości systemu komunikacyjnego regionu</t>
  </si>
  <si>
    <t>Działanie:3.2.Rozwój Systemów Lokalnej Infrastruktury Komunikacyjnej</t>
  </si>
  <si>
    <t>2004-2009</t>
  </si>
  <si>
    <t>Projekt:Budowa drogi gminnej Zagórze I w miejscowości Zagórze w km 0+000 do 0+725, gmina Bliżyn</t>
  </si>
  <si>
    <t>Priorytet:4.Rozwój infrastruktury ochrony środowiska i energetycznej</t>
  </si>
  <si>
    <t>Działanie:4.1.Rozwój regionalnej infrastruktury ochrony środowiska i energetycznej</t>
  </si>
  <si>
    <t>Projekt:Budowa oczyszczlni ścieków w miejscowości Wojtyniów oraz kanalizacji w miejscowości Wojtyniów i Bliżyn, gmina Bliżyn</t>
  </si>
  <si>
    <t>2004-2011</t>
  </si>
  <si>
    <t xml:space="preserve">Projekt:Odbudowa i rozbudowa zalewu Bliżyńskiego na rzece Kamiennej w Bliżynie, Gmina Bliżyn wraz z infrastrukturą towarzyszącą  </t>
  </si>
  <si>
    <t>2005-2011</t>
  </si>
  <si>
    <t>Ogółem wydatki majątkowe:</t>
  </si>
  <si>
    <t>Budowa Sali gimnastycznej przy Zespole Szkół w Bliżynie (2008-2010)</t>
  </si>
  <si>
    <t>Budowa drogi gminnej w m-c Gostków i Bliżyn w km 0+255: 0+509 /projekt/</t>
  </si>
  <si>
    <t>Budowa oświetlenia drogi wewnętrznej łączącej Wojtyniów ul.Kamienna z Bliżyn ul.Piaskowa /przy budynku/</t>
  </si>
  <si>
    <t>Budowa oświetlenia w m. Gilów   (przy torach)</t>
  </si>
  <si>
    <t>16.</t>
  </si>
  <si>
    <t>17.</t>
  </si>
  <si>
    <t xml:space="preserve">Organizacja programów profilaktycznychz zakresu zwalczaniaalkoholizmowi dla dzieci i młodzieży szkół przez sztukę, konkursy  i sport </t>
  </si>
  <si>
    <t>75023</t>
  </si>
  <si>
    <t>Budowa wodociagu w Brześciu Górnym (2008-2010)</t>
  </si>
  <si>
    <t>Budowa wodociagu w Wojtyniowie ul.Spacerowa (2008-2009)</t>
  </si>
  <si>
    <t>Budowa kanalizacji deszczowej w miejscowości Bugaj (2009-2010)</t>
  </si>
  <si>
    <t>Budowa oczyszczalni ścieków w miejscowości Wojtyniów oraz kanalizacji w miejscowości Wojtyniów i Bliżyn, gmina Bliżyn (2004-2011)</t>
  </si>
  <si>
    <t>Odbudowa i rozbudowa zalewu Bliżyńskiego na rzece Kamiennej w Bliżynie, Gmina Bliżyn wraz z infrastrukturą towarzyszącą (2005-2011)</t>
  </si>
  <si>
    <t>Budowa oświetlenia w Wojtyniowie ul. Podleśna (2008-2010)</t>
  </si>
  <si>
    <t xml:space="preserve">A.      
B.
C.18.500
D. </t>
  </si>
  <si>
    <t>Zakup pieca c.o. do budynku Urzędu Gminy</t>
  </si>
  <si>
    <t>Budowa boiska przy Zespole Szkół w Bliżynie</t>
  </si>
  <si>
    <t xml:space="preserve">Rolnictwo i łowiectwo </t>
  </si>
  <si>
    <t>Infrastruktura wodociągowa i santacyjna wsi</t>
  </si>
  <si>
    <t>01030</t>
  </si>
  <si>
    <t>Izby rolnicze</t>
  </si>
  <si>
    <t>400</t>
  </si>
  <si>
    <t xml:space="preserve">Wytwarzanie i zaopatrywanie w energię elektryczną, gaz i wodę </t>
  </si>
  <si>
    <t>40002</t>
  </si>
  <si>
    <t>Dostarczanie wody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</si>
  <si>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</si>
  <si>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</si>
  <si>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</si>
  <si>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</si>
  <si>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</si>
  <si>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</si>
  <si>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60095</t>
  </si>
  <si>
    <t>Pozostała działalność</t>
  </si>
  <si>
    <t>700</t>
  </si>
  <si>
    <t>Gospodarka mieszkaniowa</t>
  </si>
  <si>
    <t>70004</t>
  </si>
  <si>
    <t>Różne jednostki obsługi gospodarki mieszakaniowej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</si>
  <si>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</si>
  <si>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</si>
  <si>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</si>
  <si>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</si>
  <si>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</si>
  <si>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</si>
  <si>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</si>
  <si>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</si>
  <si>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 xml:space="preserve">Administracja publiczna </t>
  </si>
  <si>
    <t>75011</t>
  </si>
  <si>
    <t>Urzędy wojewódzkie</t>
  </si>
  <si>
    <t>75022</t>
  </si>
  <si>
    <t>Rady gmin</t>
  </si>
  <si>
    <t>Urzędy gmin</t>
  </si>
  <si>
    <t>75075</t>
  </si>
  <si>
    <t>Promocja</t>
  </si>
  <si>
    <t>751</t>
  </si>
  <si>
    <t xml:space="preserve"> Urzędy naczelnych organów władzy państwowej, kontroli i ochrony prawa oraz sadownictwa</t>
  </si>
  <si>
    <t>75101</t>
  </si>
  <si>
    <t>754</t>
  </si>
  <si>
    <t>Bezpieczeństwo publiczne oraz ochrona przeciwpożarowa</t>
  </si>
  <si>
    <t>75405</t>
  </si>
  <si>
    <t>Komendy Powiatowe Policji</t>
  </si>
  <si>
    <t>75412</t>
  </si>
  <si>
    <t>Ochotnicze straże pożarne</t>
  </si>
  <si>
    <t>75414</t>
  </si>
  <si>
    <t>Obrona cywilna</t>
  </si>
  <si>
    <t>75421</t>
  </si>
  <si>
    <t>Zarządzanie kryzysowe</t>
  </si>
  <si>
    <t>755</t>
  </si>
  <si>
    <t>Wymiar sprawiedliwości</t>
  </si>
  <si>
    <t>75595</t>
  </si>
  <si>
    <t>756</t>
  </si>
  <si>
    <t>Dochody od osób prawnych, od osób fizycznych i od innych jednostek nieposiadajacych osobowosci prawnej oraz wydatki związane z ich poborem</t>
  </si>
  <si>
    <t>75647</t>
  </si>
  <si>
    <t>Pobór podatków, opłat oraz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</si>
  <si>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</si>
  <si>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</si>
  <si>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</si>
  <si>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</si>
  <si>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</si>
  <si>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</si>
  <si>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</si>
  <si>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Oświata i wychowanie</t>
  </si>
  <si>
    <t xml:space="preserve">Szkoły podstawowe </t>
  </si>
  <si>
    <t>80103</t>
  </si>
  <si>
    <t>Oddziały przedszkolne w szkołach podstawowych</t>
  </si>
  <si>
    <t>80110</t>
  </si>
  <si>
    <t xml:space="preserve">Gimnazja </t>
  </si>
  <si>
    <t>80113</t>
  </si>
  <si>
    <t>Dowożenie uczniów do szkół</t>
  </si>
  <si>
    <t>Dokształcanie i doskonalenie nauczycieli</t>
  </si>
  <si>
    <t>Ochrona zdrowia</t>
  </si>
  <si>
    <t>Zwalczanie narkomanii</t>
  </si>
  <si>
    <t>Przecidziałanie alkoholizmowi</t>
  </si>
  <si>
    <t>Izby wytrzeźwień</t>
  </si>
  <si>
    <t xml:space="preserve">Pomoc społeczna 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</si>
  <si>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</si>
  <si>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</si>
  <si>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</si>
  <si>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</si>
  <si>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</si>
  <si>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</si>
  <si>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</si>
  <si>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</si>
  <si>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</si>
  <si>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</si>
  <si>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</si>
  <si>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</si>
  <si>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</si>
  <si>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Domy i ośrodki kultury, świetlice i kluby</t>
  </si>
  <si>
    <t>R a z e m</t>
  </si>
  <si>
    <t>Program Rozwoju Obszarów Wiejskich 2007-2013</t>
  </si>
  <si>
    <t>75109</t>
  </si>
  <si>
    <t>Wybory do rad gmin, rad powiatówi sejmików województw, wybory wójtów, burmistrzów i prezydentów oraz referenda gminne, powiatowe i wojewódzkie</t>
  </si>
  <si>
    <t>75404</t>
  </si>
  <si>
    <t>Komendy wojewódzkie policji</t>
  </si>
  <si>
    <t>75495</t>
  </si>
  <si>
    <t xml:space="preserve">Pozostała działalność </t>
  </si>
  <si>
    <t xml:space="preserve">Stołówki szkolne </t>
  </si>
  <si>
    <t>Gospodarka odpadami</t>
  </si>
  <si>
    <t>Kultura fizyczna i sport</t>
  </si>
  <si>
    <t xml:space="preserve">Obiekty sportowe </t>
  </si>
  <si>
    <t>Załącznik Nr 1</t>
  </si>
  <si>
    <t xml:space="preserve">do uchwały Nr </t>
  </si>
  <si>
    <t>Rady Gminy w Bliżynie</t>
  </si>
  <si>
    <t xml:space="preserve">z dnia </t>
  </si>
  <si>
    <t>Rolnictwo i łowiectwo</t>
  </si>
  <si>
    <t>Infrastrutkura wodociągowa i sanitacyjna wsi</t>
  </si>
  <si>
    <t>Środki na dofinansowanie własnych inwestycji gmin pozyskiwane z innych źródeł</t>
  </si>
  <si>
    <t>6298</t>
  </si>
  <si>
    <t>6299</t>
  </si>
  <si>
    <t>01095</t>
  </si>
  <si>
    <t>0770</t>
  </si>
  <si>
    <t>Wpłaty z tytułu odpłatnego nabycia prawa własności oraz prawa użytkowania wieczystego nieruchomości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</si>
  <si>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</si>
  <si>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</si>
  <si>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</si>
  <si>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</si>
  <si>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</si>
  <si>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</si>
  <si>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</si>
  <si>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>0830</t>
  </si>
  <si>
    <t>Wpływ z usług</t>
  </si>
  <si>
    <t>0920</t>
  </si>
  <si>
    <t>Pozostałe odsetki</t>
  </si>
  <si>
    <t>0970</t>
  </si>
  <si>
    <t>Wpływy z różnych dochodów</t>
  </si>
  <si>
    <t>Dotacje celowe otrzymane z powiatu na zadania bieżące realizowane na podstawie porozumień między jednostkami samorządu terytorialnego</t>
  </si>
  <si>
    <t>0490</t>
  </si>
  <si>
    <t>Wpływy z innych lokalnych opłat pobieranych przez jst na podstawie odrębnych ustaw</t>
  </si>
  <si>
    <t>Różne jednostki obsługi gospodarki mieszkaniowej</t>
  </si>
  <si>
    <t>Wpływy z tytułu odpłatnego nabycia prawa własności oraz prawa użytkowania wieczystego nieruchomości</t>
  </si>
  <si>
    <t>Wpływy z usług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</si>
  <si>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</si>
  <si>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</si>
  <si>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</si>
  <si>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2020</t>
  </si>
  <si>
    <t>Dotacje celowe otrzymane z budżetu państwa na zadania bieżące realizowane przez gminę na podstawie porozumień z organami administracji rzadowej</t>
  </si>
  <si>
    <t>Administracja publiczna</t>
  </si>
  <si>
    <t>Dotacje celowe otrzymane z budżetu państwa na realiz. zad. bieżących z zakresu adm. rząd. oraz innych zadań zleconych gminie ustawami</t>
  </si>
  <si>
    <t>Dochody jst. związane z realizacją zadań z zakresu administracji rządowej oraz innych zadań zleconych ustawami</t>
  </si>
  <si>
    <t>0870</t>
  </si>
  <si>
    <t>Wpływy ze sprzedaży składników majątkowych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</si>
  <si>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</si>
  <si>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</si>
  <si>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</si>
  <si>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</si>
  <si>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</si>
  <si>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</si>
  <si>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</si>
  <si>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</si>
  <si>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</si>
  <si>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</si>
  <si>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</si>
  <si>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</si>
  <si>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</si>
  <si>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</si>
  <si>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</si>
  <si>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Wpływy z podatku rolnego, podatku leśnego, podatku od spadków i darowizn, podatku od czynności cywilnoprawnych oraz 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</si>
  <si>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</si>
  <si>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</si>
  <si>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</si>
  <si>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</si>
  <si>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</si>
  <si>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</si>
  <si>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</si>
  <si>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</si>
  <si>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</si>
  <si>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</si>
  <si>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</si>
  <si>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</si>
  <si>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</si>
  <si>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</si>
  <si>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</si>
  <si>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</si>
  <si>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</si>
  <si>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</si>
  <si>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</t>
  </si>
  <si>
    <t>Część wyrównawcza subwencji ogólnej dla gminy</t>
  </si>
  <si>
    <t>Różne rozliczenia finansowe</t>
  </si>
  <si>
    <t>Część równoważąca subwencji ogólnej dla gmin</t>
  </si>
  <si>
    <t>Szkoły podstawowe</t>
  </si>
  <si>
    <t>Gimnazja</t>
  </si>
  <si>
    <t>Dotacje celowe otrzymane z budżetu państwa na realizację własnych zadań bieżących gmin</t>
  </si>
  <si>
    <t>Pomoc społeczna</t>
  </si>
  <si>
    <t>85202</t>
  </si>
  <si>
    <t>Dochody jednotek samorządu terytorialnego związane z realizacją zadań z zakresu administracji rządowej oraz innych zadań zleconych ustawami</t>
  </si>
  <si>
    <t>Wpływy ze zwrotów dotacji wykorzystanych niezgodnie z przeznaczeniem lub pobranych w nadmiernej wysokości</t>
  </si>
  <si>
    <t>Dotacje celowe otrzymane  z budżetu państwa na realizację własnych zadań bieżących gmin.</t>
  </si>
  <si>
    <t>Gospodarka sciekowa i ochrona wód</t>
  </si>
  <si>
    <t>Obiekty sportowe</t>
  </si>
  <si>
    <t>18.</t>
  </si>
  <si>
    <t>Rozbudowa budynku Urzędu Gminy w Bliżynie (2008-2010)</t>
  </si>
  <si>
    <t>Dotacje celowe otrzymane z budzetu państwa na realizacje inwestycji i zakupów inwestycyjnych własnych gmin (zwiazków gmin)</t>
  </si>
  <si>
    <t>Dotacje celowe otrzymane z samorządu województwa na inwestycje i zakupy inwestycyjne realizowane na podstawie porozumień (umów) między jednostkami samorządu terytorialnego</t>
  </si>
  <si>
    <t xml:space="preserve">Dowożenie uczniów do Zespołu Placówek Specjalnych w Skarżysku </t>
  </si>
  <si>
    <t>Dochody od osób prawnych, od osób fizycznych i od innych jednostek nieposiadających osobowości prawnej oraz wydatki związane z ich poborem</t>
  </si>
  <si>
    <t>Wpływy z opłat za wydawanie zezwoleń na sprzedaż alkoholu</t>
  </si>
  <si>
    <t>Świadczenia rodzinne,zaliczka alimentacyjna oraz składki na ubezpieczenia emerytalne i rentowe z ubezpieczenia społecznego</t>
  </si>
  <si>
    <t xml:space="preserve">Składki na ubezpieczenia zdrowotne opłacane za osoby pobierające niektóre świadczenia z pomocy społecznej, niektóre świadczenia rodzinne oraz za osoby uczestniczące w zajęcia w centrum integracji społecznej </t>
  </si>
  <si>
    <t xml:space="preserve">Realizacja programów profilaktycznych przez Izbę Wytrzeźwień </t>
  </si>
  <si>
    <t>Przebudowa mostu na rz. Kamiennej w ciągu drogi powiatowej w m. Blizyn</t>
  </si>
  <si>
    <t xml:space="preserve">Zimowe utrzymanie dróg powiatowych </t>
  </si>
  <si>
    <t>Załącznik Nr 2                                        do Uchwały Nr                                                  Rady Gminy w Bliżynie                                z dnia</t>
  </si>
  <si>
    <t>Załącznik Nr 3                                        do Uchwały Nr                                                  Rady Gminy w Bliżynie                                z dnia</t>
  </si>
  <si>
    <t>Załącznik Nr 3a                                        do Uchwały Nr                                                  Rady Gminy w Bliżynie                                z dnia</t>
  </si>
  <si>
    <t>Załącznik Nr 4                                       do Uchwały Nr                                                  Rady Gminy w Bliżynie                                z dnia</t>
  </si>
  <si>
    <t>Załącznik Nr 4a                                       do Uchwały Nr                                                  Rady Gminy w Bliżynie                                z dnia</t>
  </si>
  <si>
    <t>Załącznik Nr 5                                       do Uchwały Nr                                                  Rady Gminy w Bliżynie                                z dnia</t>
  </si>
  <si>
    <t>Załącznik Nr 6                                       do Uchwały Nr                                                  Rady Gminy w Bliżynie                                z dnia</t>
  </si>
  <si>
    <t>Załącznik Nr 7                                       do Uchwały Nr                                                  Rady Gminy w Bliżynie                                z dnia</t>
  </si>
  <si>
    <t>Załącznik Nr 8                                       do Uchwały Nr                                                  Rady Gminy w Bliżynie                                z dnia</t>
  </si>
  <si>
    <t>Załącznik Nr 9                                       do Uchwały Nr                                                  Rady Gminy w Bliżynie                                z dnia</t>
  </si>
  <si>
    <t>Załącznik Nr 10                                       do Uchwały Nr                                                  Rady Gminy w Bliżynie                                z dnia</t>
  </si>
  <si>
    <t>Załącznik Nr 11                                                                         do Uchwały Nr                                                                                            Rady Gminy w Bliżynie                                                                     z dnia</t>
  </si>
  <si>
    <t>A. 333.000     
B. 333.000
C. -
D. -</t>
  </si>
  <si>
    <t>Załącznik Nr 12                                                                         do Uchwały Nr                                                                                            Rady Gminy w Bliżynie                                                                  z dnia</t>
  </si>
  <si>
    <t>Projekt: Rewitalizacja centrum wsi Bliżyn - I etap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</si>
</sst>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4" fontId="22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17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6" fillId="0" borderId="10" xfId="0" applyFont="1" applyBorder="1" applyAlignment="1" quotePrefix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16" fillId="0" borderId="26" xfId="0" applyFont="1" applyBorder="1" applyAlignment="1" quotePrefix="1">
      <alignment wrapText="1"/>
    </xf>
    <xf numFmtId="0" fontId="17" fillId="0" borderId="28" xfId="0" applyFont="1" applyBorder="1" applyAlignment="1">
      <alignment/>
    </xf>
    <xf numFmtId="0" fontId="16" fillId="0" borderId="11" xfId="0" applyFont="1" applyBorder="1" applyAlignment="1" quotePrefix="1">
      <alignment wrapText="1"/>
    </xf>
    <xf numFmtId="3" fontId="17" fillId="0" borderId="29" xfId="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7" fillId="0" borderId="30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52" applyAlignment="1">
      <alignment vertical="center"/>
      <protection/>
    </xf>
    <xf numFmtId="0" fontId="46" fillId="0" borderId="0" xfId="52" applyFont="1" applyAlignment="1">
      <alignment vertical="center"/>
      <protection/>
    </xf>
    <xf numFmtId="3" fontId="46" fillId="0" borderId="0" xfId="52" applyNumberFormat="1" applyFont="1" applyAlignment="1">
      <alignment vertical="center"/>
      <protection/>
    </xf>
    <xf numFmtId="0" fontId="9" fillId="0" borderId="0" xfId="52">
      <alignment/>
      <protection/>
    </xf>
    <xf numFmtId="0" fontId="3" fillId="0" borderId="0" xfId="52" applyFont="1" applyAlignment="1">
      <alignment horizontal="center" vertical="center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0" fontId="4" fillId="20" borderId="10" xfId="52" applyFont="1" applyFill="1" applyBorder="1" applyAlignment="1">
      <alignment horizontal="center" vertical="center" wrapText="1"/>
      <protection/>
    </xf>
    <xf numFmtId="3" fontId="47" fillId="2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3" fontId="46" fillId="0" borderId="10" xfId="52" applyNumberFormat="1" applyFont="1" applyBorder="1" applyAlignment="1">
      <alignment horizontal="center" vertical="center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vertical="center" wrapText="1"/>
      <protection/>
    </xf>
    <xf numFmtId="3" fontId="47" fillId="0" borderId="10" xfId="52" applyNumberFormat="1" applyFont="1" applyBorder="1" applyAlignment="1">
      <alignment horizontal="right" vertical="center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vertical="center" wrapText="1"/>
      <protection/>
    </xf>
    <xf numFmtId="3" fontId="46" fillId="0" borderId="10" xfId="52" applyNumberFormat="1" applyFont="1" applyBorder="1" applyAlignment="1">
      <alignment horizontal="right" vertical="center" wrapText="1"/>
      <protection/>
    </xf>
    <xf numFmtId="3" fontId="46" fillId="0" borderId="11" xfId="52" applyNumberFormat="1" applyFont="1" applyBorder="1" applyAlignment="1">
      <alignment horizontal="right" vertical="center" wrapText="1"/>
      <protection/>
    </xf>
    <xf numFmtId="0" fontId="46" fillId="0" borderId="10" xfId="52" applyFont="1" applyBorder="1" applyAlignment="1">
      <alignment wrapText="1"/>
      <protection/>
    </xf>
    <xf numFmtId="3" fontId="47" fillId="0" borderId="10" xfId="52" applyNumberFormat="1" applyFont="1" applyBorder="1" applyAlignment="1">
      <alignment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left" vertical="center" wrapText="1"/>
      <protection/>
    </xf>
    <xf numFmtId="0" fontId="46" fillId="0" borderId="10" xfId="52" applyFont="1" applyBorder="1" applyAlignment="1">
      <alignment horizontal="left" vertical="center" wrapText="1"/>
      <protection/>
    </xf>
    <xf numFmtId="3" fontId="46" fillId="0" borderId="10" xfId="52" applyNumberFormat="1" applyFont="1" applyBorder="1" applyAlignment="1">
      <alignment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3" fontId="46" fillId="0" borderId="10" xfId="52" applyNumberFormat="1" applyFont="1" applyBorder="1" applyAlignment="1">
      <alignment horizontal="right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3" fontId="46" fillId="0" borderId="10" xfId="52" applyNumberFormat="1" applyFont="1" applyBorder="1" applyAlignment="1">
      <alignment vertical="center"/>
      <protection/>
    </xf>
    <xf numFmtId="3" fontId="46" fillId="0" borderId="11" xfId="52" applyNumberFormat="1" applyFont="1" applyBorder="1" applyAlignment="1">
      <alignment horizontal="fill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left" vertical="center" wrapText="1"/>
      <protection/>
    </xf>
    <xf numFmtId="3" fontId="47" fillId="0" borderId="11" xfId="52" applyNumberFormat="1" applyFont="1" applyBorder="1" applyAlignment="1">
      <alignment horizontal="right" vertical="center" wrapText="1"/>
      <protection/>
    </xf>
    <xf numFmtId="0" fontId="17" fillId="0" borderId="10" xfId="52" applyFont="1" applyBorder="1" applyAlignment="1">
      <alignment horizontal="left" vertical="center" wrapText="1"/>
      <protection/>
    </xf>
    <xf numFmtId="3" fontId="47" fillId="0" borderId="10" xfId="52" applyNumberFormat="1" applyFont="1" applyBorder="1" applyAlignment="1">
      <alignment vertical="center"/>
      <protection/>
    </xf>
    <xf numFmtId="0" fontId="46" fillId="0" borderId="0" xfId="52" applyFont="1">
      <alignment/>
      <protection/>
    </xf>
    <xf numFmtId="0" fontId="0" fillId="0" borderId="0" xfId="0" applyAlignment="1">
      <alignment horizontal="left" vertical="center" wrapText="1"/>
    </xf>
    <xf numFmtId="0" fontId="46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22" fillId="0" borderId="35" xfId="0" applyNumberFormat="1" applyFont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3" fontId="22" fillId="0" borderId="35" xfId="0" applyNumberFormat="1" applyFont="1" applyBorder="1" applyAlignment="1" applyProtection="1">
      <alignment/>
      <protection locked="0"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17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0" xfId="52" applyFont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42" xfId="0" applyFont="1" applyFill="1" applyBorder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chody zał nr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F116" sqref="F116"/>
    </sheetView>
  </sheetViews>
  <sheetFormatPr defaultColWidth="9.00390625" defaultRowHeight="12.75"/>
  <cols>
    <col min="1" max="1" width="6.00390625" style="174" customWidth="1"/>
    <col min="2" max="2" width="6.125" style="174" customWidth="1"/>
    <col min="3" max="3" width="6.00390625" style="174" customWidth="1"/>
    <col min="4" max="4" width="51.00390625" style="174" customWidth="1"/>
    <col min="5" max="5" width="11.375" style="209" customWidth="1"/>
    <col min="6" max="6" width="11.875" style="209" customWidth="1"/>
    <col min="7" max="16384" width="9.125" style="174" customWidth="1"/>
  </cols>
  <sheetData>
    <row r="1" spans="1:6" ht="12.75">
      <c r="A1" s="171"/>
      <c r="B1" s="171"/>
      <c r="C1" s="171"/>
      <c r="D1" s="171"/>
      <c r="E1" s="172" t="s">
        <v>426</v>
      </c>
      <c r="F1" s="173"/>
    </row>
    <row r="2" spans="1:6" ht="12.75">
      <c r="A2" s="171"/>
      <c r="B2" s="171"/>
      <c r="C2" s="171"/>
      <c r="D2" s="171"/>
      <c r="E2" s="172" t="s">
        <v>427</v>
      </c>
      <c r="F2" s="173"/>
    </row>
    <row r="3" spans="1:6" ht="12.75">
      <c r="A3" s="171"/>
      <c r="B3" s="171"/>
      <c r="C3" s="171"/>
      <c r="D3" s="171"/>
      <c r="E3" s="172" t="s">
        <v>428</v>
      </c>
      <c r="F3" s="173"/>
    </row>
    <row r="4" spans="1:6" ht="12.75">
      <c r="A4" s="171"/>
      <c r="B4" s="171"/>
      <c r="C4" s="171"/>
      <c r="D4" s="171"/>
      <c r="E4" s="172" t="s">
        <v>429</v>
      </c>
      <c r="F4" s="173"/>
    </row>
    <row r="5" spans="1:6" ht="12.75">
      <c r="A5" s="171"/>
      <c r="B5" s="171"/>
      <c r="C5" s="171"/>
      <c r="D5" s="171"/>
      <c r="E5" s="173"/>
      <c r="F5" s="173"/>
    </row>
    <row r="6" spans="1:6" ht="18">
      <c r="A6" s="261" t="s">
        <v>53</v>
      </c>
      <c r="B6" s="261"/>
      <c r="C6" s="261"/>
      <c r="D6" s="261"/>
      <c r="E6" s="261"/>
      <c r="F6" s="261"/>
    </row>
    <row r="7" spans="1:6" ht="18">
      <c r="A7" s="171"/>
      <c r="B7" s="175"/>
      <c r="C7" s="175"/>
      <c r="D7" s="175"/>
      <c r="E7" s="173"/>
      <c r="F7" s="173"/>
    </row>
    <row r="8" spans="1:6" ht="12.75">
      <c r="A8" s="171"/>
      <c r="B8" s="171"/>
      <c r="C8" s="171"/>
      <c r="D8" s="171"/>
      <c r="E8" s="173"/>
      <c r="F8" s="173"/>
    </row>
    <row r="9" spans="1:6" ht="25.5">
      <c r="A9" s="176" t="s">
        <v>1</v>
      </c>
      <c r="B9" s="177" t="s">
        <v>2</v>
      </c>
      <c r="C9" s="176" t="s">
        <v>3</v>
      </c>
      <c r="D9" s="176" t="s">
        <v>4</v>
      </c>
      <c r="E9" s="178" t="s">
        <v>46</v>
      </c>
      <c r="F9" s="178" t="s">
        <v>47</v>
      </c>
    </row>
    <row r="10" spans="1:6" ht="12.75">
      <c r="A10" s="179">
        <v>1</v>
      </c>
      <c r="B10" s="179">
        <v>2</v>
      </c>
      <c r="C10" s="179">
        <v>3</v>
      </c>
      <c r="D10" s="179">
        <v>4</v>
      </c>
      <c r="E10" s="180">
        <v>5</v>
      </c>
      <c r="F10" s="180">
        <v>6</v>
      </c>
    </row>
    <row r="11" spans="1:6" ht="12.75">
      <c r="A11" s="181" t="s">
        <v>243</v>
      </c>
      <c r="B11" s="181"/>
      <c r="C11" s="181"/>
      <c r="D11" s="182" t="s">
        <v>430</v>
      </c>
      <c r="E11" s="183">
        <f>E12+E18</f>
        <v>0</v>
      </c>
      <c r="F11" s="183">
        <f>F12+F18+F16</f>
        <v>3009340</v>
      </c>
    </row>
    <row r="12" spans="1:6" ht="12.75">
      <c r="A12" s="184"/>
      <c r="B12" s="184" t="s">
        <v>244</v>
      </c>
      <c r="C12" s="184"/>
      <c r="D12" s="185" t="s">
        <v>431</v>
      </c>
      <c r="E12" s="186">
        <f>SUM(E13:E15)</f>
        <v>0</v>
      </c>
      <c r="F12" s="186">
        <f>SUM(F13:F15)</f>
        <v>1572891</v>
      </c>
    </row>
    <row r="13" spans="1:6" ht="25.5">
      <c r="A13" s="184"/>
      <c r="B13" s="184"/>
      <c r="C13" s="184">
        <v>6290</v>
      </c>
      <c r="D13" s="185" t="s">
        <v>432</v>
      </c>
      <c r="E13" s="186"/>
      <c r="F13" s="187"/>
    </row>
    <row r="14" spans="1:6" ht="25.5">
      <c r="A14" s="184"/>
      <c r="B14" s="184"/>
      <c r="C14" s="184" t="s">
        <v>433</v>
      </c>
      <c r="D14" s="185" t="s">
        <v>432</v>
      </c>
      <c r="E14" s="186"/>
      <c r="F14" s="187">
        <v>1554391</v>
      </c>
    </row>
    <row r="15" spans="1:6" ht="25.5">
      <c r="A15" s="184"/>
      <c r="B15" s="184"/>
      <c r="C15" s="184" t="s">
        <v>434</v>
      </c>
      <c r="D15" s="185" t="s">
        <v>432</v>
      </c>
      <c r="E15" s="186"/>
      <c r="F15" s="187">
        <v>18500</v>
      </c>
    </row>
    <row r="16" spans="1:6" ht="12.75">
      <c r="A16" s="184"/>
      <c r="B16" s="184" t="s">
        <v>261</v>
      </c>
      <c r="C16" s="184"/>
      <c r="D16" s="188" t="s">
        <v>415</v>
      </c>
      <c r="E16" s="186"/>
      <c r="F16" s="187">
        <f>F17</f>
        <v>1299449</v>
      </c>
    </row>
    <row r="17" spans="1:6" ht="25.5">
      <c r="A17" s="184"/>
      <c r="B17" s="184"/>
      <c r="C17" s="184" t="s">
        <v>433</v>
      </c>
      <c r="D17" s="185" t="s">
        <v>432</v>
      </c>
      <c r="E17" s="186"/>
      <c r="F17" s="187">
        <v>1299449</v>
      </c>
    </row>
    <row r="18" spans="1:6" ht="12.75">
      <c r="A18" s="184"/>
      <c r="B18" s="184" t="s">
        <v>435</v>
      </c>
      <c r="C18" s="184"/>
      <c r="D18" s="185" t="s">
        <v>338</v>
      </c>
      <c r="E18" s="186">
        <f>E19</f>
        <v>0</v>
      </c>
      <c r="F18" s="186">
        <f>F19</f>
        <v>137000</v>
      </c>
    </row>
    <row r="19" spans="1:6" ht="25.5">
      <c r="A19" s="184"/>
      <c r="B19" s="184"/>
      <c r="C19" s="184" t="s">
        <v>436</v>
      </c>
      <c r="D19" s="185" t="s">
        <v>437</v>
      </c>
      <c r="E19" s="186"/>
      <c r="F19" s="187">
        <v>137000</v>
      </c>
    </row>
    <row r="20" spans="1:6" ht="12.75">
      <c r="A20" s="181" t="s">
        <v>438</v>
      </c>
      <c r="B20" s="181"/>
      <c r="C20" s="181"/>
      <c r="D20" s="182" t="s">
        <v>439</v>
      </c>
      <c r="E20" s="189">
        <f>E21</f>
        <v>1000</v>
      </c>
      <c r="F20" s="187"/>
    </row>
    <row r="21" spans="1:6" ht="12.75">
      <c r="A21" s="184"/>
      <c r="B21" s="184" t="s">
        <v>440</v>
      </c>
      <c r="C21" s="184"/>
      <c r="D21" s="185" t="s">
        <v>441</v>
      </c>
      <c r="E21" s="186">
        <f>E22</f>
        <v>1000</v>
      </c>
      <c r="F21" s="187"/>
    </row>
    <row r="22" spans="1:6" ht="38.25">
      <c r="A22" s="184"/>
      <c r="B22" s="184"/>
      <c r="C22" s="184" t="s">
        <v>442</v>
      </c>
      <c r="D22" s="185" t="s">
        <v>443</v>
      </c>
      <c r="E22" s="186">
        <v>1000</v>
      </c>
      <c r="F22" s="187"/>
    </row>
    <row r="23" spans="1:6" ht="16.5" customHeight="1">
      <c r="A23" s="181">
        <v>400</v>
      </c>
      <c r="B23" s="181"/>
      <c r="C23" s="190"/>
      <c r="D23" s="191" t="s">
        <v>444</v>
      </c>
      <c r="E23" s="189">
        <f>E24</f>
        <v>251700</v>
      </c>
      <c r="F23" s="189">
        <f>F24</f>
        <v>0</v>
      </c>
    </row>
    <row r="24" spans="1:6" ht="12.75">
      <c r="A24" s="184"/>
      <c r="B24" s="184">
        <v>40002</v>
      </c>
      <c r="C24" s="184"/>
      <c r="D24" s="192" t="s">
        <v>330</v>
      </c>
      <c r="E24" s="193">
        <f>SUM(E25:E27)</f>
        <v>251700</v>
      </c>
      <c r="F24" s="193">
        <f>SUM(F25:F27)</f>
        <v>0</v>
      </c>
    </row>
    <row r="25" spans="1:6" ht="13.5">
      <c r="A25" s="194"/>
      <c r="B25" s="194"/>
      <c r="C25" s="184" t="s">
        <v>445</v>
      </c>
      <c r="D25" s="185" t="s">
        <v>446</v>
      </c>
      <c r="E25" s="195">
        <v>220000</v>
      </c>
      <c r="F25" s="187"/>
    </row>
    <row r="26" spans="1:6" ht="13.5">
      <c r="A26" s="194"/>
      <c r="B26" s="194"/>
      <c r="C26" s="184" t="s">
        <v>447</v>
      </c>
      <c r="D26" s="185" t="s">
        <v>448</v>
      </c>
      <c r="E26" s="195">
        <v>1700</v>
      </c>
      <c r="F26" s="187"/>
    </row>
    <row r="27" spans="1:6" ht="13.5">
      <c r="A27" s="194"/>
      <c r="B27" s="194"/>
      <c r="C27" s="184" t="s">
        <v>449</v>
      </c>
      <c r="D27" s="211" t="s">
        <v>450</v>
      </c>
      <c r="E27" s="195">
        <v>30000</v>
      </c>
      <c r="F27" s="187"/>
    </row>
    <row r="28" spans="1:6" ht="12.75">
      <c r="A28" s="196">
        <v>600</v>
      </c>
      <c r="B28" s="196"/>
      <c r="C28" s="196"/>
      <c r="D28" s="191" t="s">
        <v>331</v>
      </c>
      <c r="E28" s="183">
        <f>E29+E31</f>
        <v>80180</v>
      </c>
      <c r="F28" s="183">
        <f>F29+F31</f>
        <v>701483</v>
      </c>
    </row>
    <row r="29" spans="1:6" ht="12.75">
      <c r="A29" s="197"/>
      <c r="B29" s="197">
        <v>60014</v>
      </c>
      <c r="C29" s="197"/>
      <c r="D29" s="192" t="s">
        <v>335</v>
      </c>
      <c r="E29" s="186">
        <f>E30</f>
        <v>80000</v>
      </c>
      <c r="F29" s="186">
        <f>F30</f>
        <v>0</v>
      </c>
    </row>
    <row r="30" spans="1:6" ht="38.25">
      <c r="A30" s="197"/>
      <c r="B30" s="197"/>
      <c r="C30" s="197">
        <v>2320</v>
      </c>
      <c r="D30" s="192" t="s">
        <v>451</v>
      </c>
      <c r="E30" s="186">
        <v>80000</v>
      </c>
      <c r="F30" s="187"/>
    </row>
    <row r="31" spans="1:6" ht="13.5">
      <c r="A31" s="198"/>
      <c r="B31" s="197">
        <v>60016</v>
      </c>
      <c r="C31" s="198"/>
      <c r="D31" s="192" t="s">
        <v>336</v>
      </c>
      <c r="E31" s="186">
        <f>SUM(E32:E32)</f>
        <v>180</v>
      </c>
      <c r="F31" s="186">
        <f>SUM(F32:F33)</f>
        <v>701483</v>
      </c>
    </row>
    <row r="32" spans="1:6" ht="25.5">
      <c r="A32" s="197"/>
      <c r="B32" s="197"/>
      <c r="C32" s="184" t="s">
        <v>452</v>
      </c>
      <c r="D32" s="192" t="s">
        <v>453</v>
      </c>
      <c r="E32" s="186">
        <v>180</v>
      </c>
      <c r="F32" s="187"/>
    </row>
    <row r="33" spans="1:6" ht="25.5">
      <c r="A33" s="197"/>
      <c r="B33" s="197"/>
      <c r="C33" s="184" t="s">
        <v>433</v>
      </c>
      <c r="D33" s="185" t="s">
        <v>432</v>
      </c>
      <c r="E33" s="186"/>
      <c r="F33" s="187">
        <v>701483</v>
      </c>
    </row>
    <row r="34" spans="1:6" ht="13.5">
      <c r="A34" s="181">
        <v>700</v>
      </c>
      <c r="B34" s="190"/>
      <c r="C34" s="181"/>
      <c r="D34" s="182" t="s">
        <v>340</v>
      </c>
      <c r="E34" s="189">
        <f>E35+E38</f>
        <v>45410</v>
      </c>
      <c r="F34" s="189">
        <f>F35+F38</f>
        <v>5000</v>
      </c>
    </row>
    <row r="35" spans="1:6" ht="13.5">
      <c r="A35" s="194"/>
      <c r="B35" s="184">
        <v>70004</v>
      </c>
      <c r="C35" s="194"/>
      <c r="D35" s="192" t="s">
        <v>454</v>
      </c>
      <c r="E35" s="193">
        <f>SUM(E36:E37)</f>
        <v>20600</v>
      </c>
      <c r="F35" s="193">
        <f>SUM(F36:F37)</f>
        <v>0</v>
      </c>
    </row>
    <row r="36" spans="1:6" ht="13.5">
      <c r="A36" s="194"/>
      <c r="B36" s="194"/>
      <c r="C36" s="184" t="s">
        <v>445</v>
      </c>
      <c r="D36" s="192" t="s">
        <v>456</v>
      </c>
      <c r="E36" s="195">
        <v>20000</v>
      </c>
      <c r="F36" s="187"/>
    </row>
    <row r="37" spans="1:6" ht="13.5">
      <c r="A37" s="194"/>
      <c r="B37" s="194"/>
      <c r="C37" s="184" t="s">
        <v>447</v>
      </c>
      <c r="D37" s="192" t="s">
        <v>448</v>
      </c>
      <c r="E37" s="195">
        <v>600</v>
      </c>
      <c r="F37" s="187"/>
    </row>
    <row r="38" spans="1:6" ht="13.5">
      <c r="A38" s="194"/>
      <c r="B38" s="184">
        <v>70005</v>
      </c>
      <c r="C38" s="194"/>
      <c r="D38" s="192" t="s">
        <v>344</v>
      </c>
      <c r="E38" s="193">
        <f>SUM(E39:E42)</f>
        <v>24810</v>
      </c>
      <c r="F38" s="193">
        <f>SUM(F39:F42)</f>
        <v>5000</v>
      </c>
    </row>
    <row r="39" spans="1:6" ht="25.5">
      <c r="A39" s="184"/>
      <c r="B39" s="184"/>
      <c r="C39" s="184" t="s">
        <v>457</v>
      </c>
      <c r="D39" s="192" t="s">
        <v>458</v>
      </c>
      <c r="E39" s="195">
        <v>1900</v>
      </c>
      <c r="F39" s="187"/>
    </row>
    <row r="40" spans="1:6" ht="51">
      <c r="A40" s="184"/>
      <c r="B40" s="184"/>
      <c r="C40" s="184" t="s">
        <v>442</v>
      </c>
      <c r="D40" s="192" t="s">
        <v>459</v>
      </c>
      <c r="E40" s="195">
        <v>22760</v>
      </c>
      <c r="F40" s="186"/>
    </row>
    <row r="41" spans="1:6" ht="25.5">
      <c r="A41" s="194"/>
      <c r="B41" s="184"/>
      <c r="C41" s="184" t="s">
        <v>436</v>
      </c>
      <c r="D41" s="192" t="s">
        <v>455</v>
      </c>
      <c r="E41" s="199"/>
      <c r="F41" s="187">
        <v>5000</v>
      </c>
    </row>
    <row r="42" spans="1:6" ht="12.75">
      <c r="A42" s="184"/>
      <c r="B42" s="184"/>
      <c r="C42" s="184" t="s">
        <v>447</v>
      </c>
      <c r="D42" s="192" t="s">
        <v>448</v>
      </c>
      <c r="E42" s="195">
        <v>150</v>
      </c>
      <c r="F42" s="187"/>
    </row>
    <row r="43" spans="1:6" ht="12.75">
      <c r="A43" s="181" t="s">
        <v>345</v>
      </c>
      <c r="B43" s="181"/>
      <c r="C43" s="181"/>
      <c r="D43" s="191" t="s">
        <v>346</v>
      </c>
      <c r="E43" s="183">
        <f>E44</f>
        <v>8000</v>
      </c>
      <c r="F43" s="183">
        <f>F44</f>
        <v>0</v>
      </c>
    </row>
    <row r="44" spans="1:6" ht="12.75">
      <c r="A44" s="184"/>
      <c r="B44" s="184" t="s">
        <v>349</v>
      </c>
      <c r="C44" s="184"/>
      <c r="D44" s="192" t="s">
        <v>350</v>
      </c>
      <c r="E44" s="186">
        <f>E45</f>
        <v>8000</v>
      </c>
      <c r="F44" s="187"/>
    </row>
    <row r="45" spans="1:6" ht="38.25">
      <c r="A45" s="184"/>
      <c r="B45" s="184"/>
      <c r="C45" s="184" t="s">
        <v>460</v>
      </c>
      <c r="D45" s="192" t="s">
        <v>461</v>
      </c>
      <c r="E45" s="186">
        <v>8000</v>
      </c>
      <c r="F45" s="186"/>
    </row>
    <row r="46" spans="1:6" ht="12.75">
      <c r="A46" s="181">
        <v>750</v>
      </c>
      <c r="B46" s="181"/>
      <c r="C46" s="181"/>
      <c r="D46" s="191" t="s">
        <v>462</v>
      </c>
      <c r="E46" s="189">
        <f>E47+E50</f>
        <v>62647</v>
      </c>
      <c r="F46" s="189">
        <f>F47+F50</f>
        <v>200</v>
      </c>
    </row>
    <row r="47" spans="1:6" ht="12.75">
      <c r="A47" s="184"/>
      <c r="B47" s="184">
        <v>75011</v>
      </c>
      <c r="C47" s="184"/>
      <c r="D47" s="192" t="s">
        <v>353</v>
      </c>
      <c r="E47" s="193">
        <f>SUM(E48:E49)</f>
        <v>59665</v>
      </c>
      <c r="F47" s="187"/>
    </row>
    <row r="48" spans="1:6" ht="38.25">
      <c r="A48" s="184"/>
      <c r="B48" s="184"/>
      <c r="C48" s="197">
        <v>2010</v>
      </c>
      <c r="D48" s="192" t="s">
        <v>463</v>
      </c>
      <c r="E48" s="186">
        <v>58865</v>
      </c>
      <c r="F48" s="187"/>
    </row>
    <row r="49" spans="1:6" ht="26.25" customHeight="1">
      <c r="A49" s="194"/>
      <c r="B49" s="194"/>
      <c r="C49" s="184">
        <v>2360</v>
      </c>
      <c r="D49" s="192" t="s">
        <v>464</v>
      </c>
      <c r="E49" s="186">
        <v>800</v>
      </c>
      <c r="F49" s="187"/>
    </row>
    <row r="50" spans="1:6" ht="13.5">
      <c r="A50" s="194"/>
      <c r="B50" s="184">
        <v>75023</v>
      </c>
      <c r="C50" s="184"/>
      <c r="D50" s="192" t="s">
        <v>356</v>
      </c>
      <c r="E50" s="193">
        <f>SUM(E51:E53)</f>
        <v>2982</v>
      </c>
      <c r="F50" s="193">
        <f>SUM(F51:F53)</f>
        <v>200</v>
      </c>
    </row>
    <row r="51" spans="1:6" ht="13.5">
      <c r="A51" s="194"/>
      <c r="B51" s="184"/>
      <c r="C51" s="184" t="s">
        <v>445</v>
      </c>
      <c r="D51" s="192" t="s">
        <v>456</v>
      </c>
      <c r="E51" s="186">
        <v>2300</v>
      </c>
      <c r="F51" s="187"/>
    </row>
    <row r="52" spans="1:6" ht="12.75">
      <c r="A52" s="184"/>
      <c r="B52" s="184"/>
      <c r="C52" s="184" t="s">
        <v>465</v>
      </c>
      <c r="D52" s="192" t="s">
        <v>466</v>
      </c>
      <c r="E52" s="186"/>
      <c r="F52" s="187">
        <v>200</v>
      </c>
    </row>
    <row r="53" spans="1:6" ht="12.75">
      <c r="A53" s="184"/>
      <c r="B53" s="184"/>
      <c r="C53" s="184" t="s">
        <v>449</v>
      </c>
      <c r="D53" s="192" t="s">
        <v>450</v>
      </c>
      <c r="E53" s="186">
        <v>682</v>
      </c>
      <c r="F53" s="187"/>
    </row>
    <row r="54" spans="1:6" ht="25.5">
      <c r="A54" s="181">
        <v>751</v>
      </c>
      <c r="B54" s="181"/>
      <c r="C54" s="181"/>
      <c r="D54" s="191" t="s">
        <v>467</v>
      </c>
      <c r="E54" s="189">
        <f>E55</f>
        <v>1470</v>
      </c>
      <c r="F54" s="200"/>
    </row>
    <row r="55" spans="1:6" ht="25.5">
      <c r="A55" s="184"/>
      <c r="B55" s="184">
        <v>75101</v>
      </c>
      <c r="C55" s="184"/>
      <c r="D55" s="192" t="s">
        <v>468</v>
      </c>
      <c r="E55" s="193">
        <f>E56</f>
        <v>1470</v>
      </c>
      <c r="F55" s="200"/>
    </row>
    <row r="56" spans="1:6" ht="38.25">
      <c r="A56" s="184"/>
      <c r="B56" s="184"/>
      <c r="C56" s="184">
        <v>2010</v>
      </c>
      <c r="D56" s="192" t="s">
        <v>469</v>
      </c>
      <c r="E56" s="186">
        <v>1470</v>
      </c>
      <c r="F56" s="200"/>
    </row>
    <row r="57" spans="1:6" ht="38.25">
      <c r="A57" s="181">
        <v>756</v>
      </c>
      <c r="B57" s="181"/>
      <c r="C57" s="181"/>
      <c r="D57" s="191" t="s">
        <v>520</v>
      </c>
      <c r="E57" s="189">
        <f>E58+E61+E66+E75+E79</f>
        <v>3398905</v>
      </c>
      <c r="F57" s="200"/>
    </row>
    <row r="58" spans="1:6" ht="12.75">
      <c r="A58" s="184"/>
      <c r="B58" s="184">
        <v>75601</v>
      </c>
      <c r="C58" s="184"/>
      <c r="D58" s="192" t="s">
        <v>470</v>
      </c>
      <c r="E58" s="193">
        <f>SUM(E59:E60)</f>
        <v>6100</v>
      </c>
      <c r="F58" s="200"/>
    </row>
    <row r="59" spans="1:6" ht="25.5">
      <c r="A59" s="184"/>
      <c r="B59" s="184"/>
      <c r="C59" s="184" t="s">
        <v>471</v>
      </c>
      <c r="D59" s="192" t="s">
        <v>472</v>
      </c>
      <c r="E59" s="186">
        <v>6000</v>
      </c>
      <c r="F59" s="200"/>
    </row>
    <row r="60" spans="1:6" ht="12.75">
      <c r="A60" s="184"/>
      <c r="B60" s="184"/>
      <c r="C60" s="184" t="s">
        <v>473</v>
      </c>
      <c r="D60" s="192" t="s">
        <v>474</v>
      </c>
      <c r="E60" s="186">
        <v>100</v>
      </c>
      <c r="F60" s="200"/>
    </row>
    <row r="61" spans="1:6" ht="38.25">
      <c r="A61" s="184"/>
      <c r="B61" s="184">
        <v>75615</v>
      </c>
      <c r="C61" s="184"/>
      <c r="D61" s="192" t="s">
        <v>475</v>
      </c>
      <c r="E61" s="193">
        <f>SUM(E62:E65)</f>
        <v>640200</v>
      </c>
      <c r="F61" s="200"/>
    </row>
    <row r="62" spans="1:6" ht="12.75">
      <c r="A62" s="184"/>
      <c r="B62" s="184"/>
      <c r="C62" s="184" t="s">
        <v>476</v>
      </c>
      <c r="D62" s="192" t="s">
        <v>477</v>
      </c>
      <c r="E62" s="195">
        <v>500000</v>
      </c>
      <c r="F62" s="200"/>
    </row>
    <row r="63" spans="1:6" ht="12.75">
      <c r="A63" s="184"/>
      <c r="B63" s="184"/>
      <c r="C63" s="184" t="s">
        <v>478</v>
      </c>
      <c r="D63" s="192" t="s">
        <v>479</v>
      </c>
      <c r="E63" s="195">
        <v>4000</v>
      </c>
      <c r="F63" s="200"/>
    </row>
    <row r="64" spans="1:6" ht="12.75">
      <c r="A64" s="184"/>
      <c r="B64" s="184"/>
      <c r="C64" s="184" t="s">
        <v>480</v>
      </c>
      <c r="D64" s="192" t="s">
        <v>481</v>
      </c>
      <c r="E64" s="195">
        <v>135000</v>
      </c>
      <c r="F64" s="187"/>
    </row>
    <row r="65" spans="1:6" ht="12.75">
      <c r="A65" s="184"/>
      <c r="B65" s="184"/>
      <c r="C65" s="184" t="s">
        <v>473</v>
      </c>
      <c r="D65" s="192" t="s">
        <v>474</v>
      </c>
      <c r="E65" s="195">
        <v>1200</v>
      </c>
      <c r="F65" s="187"/>
    </row>
    <row r="66" spans="1:6" ht="40.5" customHeight="1">
      <c r="A66" s="184"/>
      <c r="B66" s="184">
        <v>75616</v>
      </c>
      <c r="C66" s="184"/>
      <c r="D66" s="192" t="s">
        <v>482</v>
      </c>
      <c r="E66" s="186">
        <f>SUM(E67:E74)</f>
        <v>581700</v>
      </c>
      <c r="F66" s="187"/>
    </row>
    <row r="67" spans="1:6" ht="12.75">
      <c r="A67" s="184"/>
      <c r="B67" s="184"/>
      <c r="C67" s="184" t="s">
        <v>476</v>
      </c>
      <c r="D67" s="192" t="s">
        <v>477</v>
      </c>
      <c r="E67" s="195">
        <v>380000</v>
      </c>
      <c r="F67" s="187"/>
    </row>
    <row r="68" spans="1:6" ht="12.75">
      <c r="A68" s="184"/>
      <c r="B68" s="184"/>
      <c r="C68" s="184" t="s">
        <v>478</v>
      </c>
      <c r="D68" s="192" t="s">
        <v>479</v>
      </c>
      <c r="E68" s="195">
        <v>54000</v>
      </c>
      <c r="F68" s="187"/>
    </row>
    <row r="69" spans="1:6" ht="12.75">
      <c r="A69" s="184"/>
      <c r="B69" s="184"/>
      <c r="C69" s="184" t="s">
        <v>480</v>
      </c>
      <c r="D69" s="192" t="s">
        <v>481</v>
      </c>
      <c r="E69" s="195">
        <v>35000</v>
      </c>
      <c r="F69" s="187"/>
    </row>
    <row r="70" spans="1:6" ht="12.75">
      <c r="A70" s="184"/>
      <c r="B70" s="184"/>
      <c r="C70" s="184" t="s">
        <v>483</v>
      </c>
      <c r="D70" s="192" t="s">
        <v>484</v>
      </c>
      <c r="E70" s="195">
        <v>22000</v>
      </c>
      <c r="F70" s="187"/>
    </row>
    <row r="71" spans="1:6" ht="12.75">
      <c r="A71" s="184"/>
      <c r="B71" s="184"/>
      <c r="C71" s="184" t="s">
        <v>485</v>
      </c>
      <c r="D71" s="192" t="s">
        <v>486</v>
      </c>
      <c r="E71" s="195">
        <v>10000</v>
      </c>
      <c r="F71" s="187"/>
    </row>
    <row r="72" spans="1:6" ht="12.75">
      <c r="A72" s="184"/>
      <c r="B72" s="184"/>
      <c r="C72" s="184" t="s">
        <v>487</v>
      </c>
      <c r="D72" s="192" t="s">
        <v>488</v>
      </c>
      <c r="E72" s="195">
        <v>700</v>
      </c>
      <c r="F72" s="187"/>
    </row>
    <row r="73" spans="1:6" ht="12.75">
      <c r="A73" s="184"/>
      <c r="B73" s="184"/>
      <c r="C73" s="184" t="s">
        <v>489</v>
      </c>
      <c r="D73" s="192" t="s">
        <v>490</v>
      </c>
      <c r="E73" s="195">
        <v>70000</v>
      </c>
      <c r="F73" s="187"/>
    </row>
    <row r="74" spans="1:6" ht="12.75">
      <c r="A74" s="184"/>
      <c r="B74" s="184"/>
      <c r="C74" s="184" t="s">
        <v>473</v>
      </c>
      <c r="D74" s="192" t="s">
        <v>474</v>
      </c>
      <c r="E74" s="195">
        <v>10000</v>
      </c>
      <c r="F74" s="187"/>
    </row>
    <row r="75" spans="1:6" ht="25.5">
      <c r="A75" s="184"/>
      <c r="B75" s="184">
        <v>75618</v>
      </c>
      <c r="C75" s="184"/>
      <c r="D75" s="192" t="s">
        <v>491</v>
      </c>
      <c r="E75" s="193">
        <f>SUM(E76:E78)</f>
        <v>71000</v>
      </c>
      <c r="F75" s="187"/>
    </row>
    <row r="76" spans="1:6" ht="12.75">
      <c r="A76" s="184"/>
      <c r="B76" s="184"/>
      <c r="C76" s="184" t="s">
        <v>492</v>
      </c>
      <c r="D76" s="192" t="s">
        <v>493</v>
      </c>
      <c r="E76" s="195">
        <v>15000</v>
      </c>
      <c r="F76" s="187"/>
    </row>
    <row r="77" spans="1:6" ht="12.75">
      <c r="A77" s="184"/>
      <c r="B77" s="184"/>
      <c r="C77" s="184" t="s">
        <v>494</v>
      </c>
      <c r="D77" s="192" t="s">
        <v>521</v>
      </c>
      <c r="E77" s="195">
        <v>50000</v>
      </c>
      <c r="F77" s="186"/>
    </row>
    <row r="78" spans="1:6" ht="25.5">
      <c r="A78" s="184"/>
      <c r="B78" s="184"/>
      <c r="C78" s="184" t="s">
        <v>452</v>
      </c>
      <c r="D78" s="192" t="s">
        <v>453</v>
      </c>
      <c r="E78" s="195">
        <v>6000</v>
      </c>
      <c r="F78" s="186"/>
    </row>
    <row r="79" spans="1:6" ht="25.5">
      <c r="A79" s="184"/>
      <c r="B79" s="184">
        <v>75621</v>
      </c>
      <c r="C79" s="184"/>
      <c r="D79" s="192" t="s">
        <v>495</v>
      </c>
      <c r="E79" s="186">
        <f>SUM(E80:E81)</f>
        <v>2099905</v>
      </c>
      <c r="F79" s="187"/>
    </row>
    <row r="80" spans="1:6" ht="12.75">
      <c r="A80" s="184"/>
      <c r="B80" s="184"/>
      <c r="C80" s="184" t="s">
        <v>496</v>
      </c>
      <c r="D80" s="192" t="s">
        <v>497</v>
      </c>
      <c r="E80" s="195">
        <v>2084905</v>
      </c>
      <c r="F80" s="187"/>
    </row>
    <row r="81" spans="1:6" ht="12.75">
      <c r="A81" s="184"/>
      <c r="B81" s="184"/>
      <c r="C81" s="184" t="s">
        <v>498</v>
      </c>
      <c r="D81" s="192" t="s">
        <v>499</v>
      </c>
      <c r="E81" s="195">
        <v>15000</v>
      </c>
      <c r="F81" s="186"/>
    </row>
    <row r="82" spans="1:6" ht="12.75">
      <c r="A82" s="181">
        <v>758</v>
      </c>
      <c r="B82" s="181"/>
      <c r="C82" s="181"/>
      <c r="D82" s="191" t="s">
        <v>383</v>
      </c>
      <c r="E82" s="189">
        <f>E83+E85+E87+E89</f>
        <v>10455527</v>
      </c>
      <c r="F82" s="187"/>
    </row>
    <row r="83" spans="1:6" ht="12.75">
      <c r="A83" s="181"/>
      <c r="B83" s="197">
        <v>75801</v>
      </c>
      <c r="C83" s="197"/>
      <c r="D83" s="192" t="s">
        <v>500</v>
      </c>
      <c r="E83" s="193">
        <f>E84</f>
        <v>4999918</v>
      </c>
      <c r="F83" s="187"/>
    </row>
    <row r="84" spans="1:6" ht="12.75">
      <c r="A84" s="181"/>
      <c r="B84" s="197"/>
      <c r="C84" s="197">
        <v>2920</v>
      </c>
      <c r="D84" s="192" t="s">
        <v>501</v>
      </c>
      <c r="E84" s="199">
        <v>4999918</v>
      </c>
      <c r="F84" s="187"/>
    </row>
    <row r="85" spans="1:6" ht="12.75">
      <c r="A85" s="181"/>
      <c r="B85" s="197">
        <v>75807</v>
      </c>
      <c r="C85" s="197"/>
      <c r="D85" s="192" t="s">
        <v>502</v>
      </c>
      <c r="E85" s="193">
        <f>E86</f>
        <v>5110568</v>
      </c>
      <c r="F85" s="187"/>
    </row>
    <row r="86" spans="1:6" ht="12.75">
      <c r="A86" s="181"/>
      <c r="B86" s="197"/>
      <c r="C86" s="197">
        <v>2920</v>
      </c>
      <c r="D86" s="192" t="s">
        <v>501</v>
      </c>
      <c r="E86" s="199">
        <v>5110568</v>
      </c>
      <c r="F86" s="187"/>
    </row>
    <row r="87" spans="1:6" ht="12.75">
      <c r="A87" s="184"/>
      <c r="B87" s="184">
        <v>75814</v>
      </c>
      <c r="C87" s="184"/>
      <c r="D87" s="192" t="s">
        <v>503</v>
      </c>
      <c r="E87" s="193">
        <f>E88</f>
        <v>45000</v>
      </c>
      <c r="F87" s="187"/>
    </row>
    <row r="88" spans="1:6" ht="12.75">
      <c r="A88" s="184"/>
      <c r="B88" s="184"/>
      <c r="C88" s="184" t="s">
        <v>447</v>
      </c>
      <c r="D88" s="192" t="s">
        <v>448</v>
      </c>
      <c r="E88" s="193">
        <v>45000</v>
      </c>
      <c r="F88" s="187"/>
    </row>
    <row r="89" spans="1:6" ht="12.75">
      <c r="A89" s="184"/>
      <c r="B89" s="197">
        <v>75831</v>
      </c>
      <c r="C89" s="197"/>
      <c r="D89" s="192" t="s">
        <v>504</v>
      </c>
      <c r="E89" s="193">
        <f>E90</f>
        <v>300041</v>
      </c>
      <c r="F89" s="187"/>
    </row>
    <row r="90" spans="1:6" ht="12.75">
      <c r="A90" s="184"/>
      <c r="B90" s="197"/>
      <c r="C90" s="197">
        <v>2920</v>
      </c>
      <c r="D90" s="192" t="s">
        <v>501</v>
      </c>
      <c r="E90" s="186">
        <v>300041</v>
      </c>
      <c r="F90" s="187"/>
    </row>
    <row r="91" spans="1:6" ht="12.75">
      <c r="A91" s="181">
        <v>801</v>
      </c>
      <c r="B91" s="181"/>
      <c r="C91" s="181"/>
      <c r="D91" s="191" t="s">
        <v>386</v>
      </c>
      <c r="E91" s="189">
        <f>E92+E94+E96</f>
        <v>22481</v>
      </c>
      <c r="F91" s="187"/>
    </row>
    <row r="92" spans="1:6" ht="12.75">
      <c r="A92" s="184"/>
      <c r="B92" s="184">
        <v>80101</v>
      </c>
      <c r="C92" s="184"/>
      <c r="D92" s="192" t="s">
        <v>505</v>
      </c>
      <c r="E92" s="187">
        <f>SUM(E93:E93)</f>
        <v>10600</v>
      </c>
      <c r="F92" s="187"/>
    </row>
    <row r="93" spans="1:6" ht="12.75">
      <c r="A93" s="184"/>
      <c r="B93" s="184"/>
      <c r="C93" s="184" t="s">
        <v>447</v>
      </c>
      <c r="D93" s="192" t="s">
        <v>448</v>
      </c>
      <c r="E93" s="193">
        <v>10600</v>
      </c>
      <c r="F93" s="187"/>
    </row>
    <row r="94" spans="1:6" ht="12.75">
      <c r="A94" s="184"/>
      <c r="B94" s="184">
        <v>80110</v>
      </c>
      <c r="C94" s="184"/>
      <c r="D94" s="192" t="s">
        <v>506</v>
      </c>
      <c r="E94" s="193">
        <f>SUM(E95:E95)</f>
        <v>3800</v>
      </c>
      <c r="F94" s="187"/>
    </row>
    <row r="95" spans="1:6" ht="12.75">
      <c r="A95" s="184"/>
      <c r="B95" s="184"/>
      <c r="C95" s="184" t="s">
        <v>447</v>
      </c>
      <c r="D95" s="192" t="s">
        <v>448</v>
      </c>
      <c r="E95" s="193">
        <v>3800</v>
      </c>
      <c r="F95" s="187"/>
    </row>
    <row r="96" spans="1:6" ht="12.75">
      <c r="A96" s="184"/>
      <c r="B96" s="197">
        <v>80195</v>
      </c>
      <c r="C96" s="197"/>
      <c r="D96" s="192" t="s">
        <v>338</v>
      </c>
      <c r="E96" s="193">
        <f>E97</f>
        <v>8081</v>
      </c>
      <c r="F96" s="187"/>
    </row>
    <row r="97" spans="1:6" ht="25.5">
      <c r="A97" s="184"/>
      <c r="B97" s="197"/>
      <c r="C97" s="197">
        <v>2030</v>
      </c>
      <c r="D97" s="192" t="s">
        <v>507</v>
      </c>
      <c r="E97" s="193">
        <v>8081</v>
      </c>
      <c r="F97" s="187"/>
    </row>
    <row r="98" spans="1:6" ht="12.75">
      <c r="A98" s="181">
        <v>852</v>
      </c>
      <c r="B98" s="181"/>
      <c r="C98" s="181"/>
      <c r="D98" s="191" t="s">
        <v>508</v>
      </c>
      <c r="E98" s="189">
        <f>E99+E101+E106+E108+E113+E117</f>
        <v>4035889</v>
      </c>
      <c r="F98" s="187"/>
    </row>
    <row r="99" spans="1:6" ht="12.75">
      <c r="A99" s="181"/>
      <c r="B99" s="201" t="s">
        <v>509</v>
      </c>
      <c r="C99" s="202"/>
      <c r="D99" s="203" t="s">
        <v>400</v>
      </c>
      <c r="E99" s="193">
        <f>E100</f>
        <v>17000</v>
      </c>
      <c r="F99" s="187"/>
    </row>
    <row r="100" spans="1:6" ht="12.75">
      <c r="A100" s="181"/>
      <c r="B100" s="202"/>
      <c r="C100" s="201" t="s">
        <v>445</v>
      </c>
      <c r="D100" s="203" t="s">
        <v>456</v>
      </c>
      <c r="E100" s="193">
        <v>17000</v>
      </c>
      <c r="F100" s="187"/>
    </row>
    <row r="101" spans="1:6" ht="38.25">
      <c r="A101" s="181"/>
      <c r="B101" s="197">
        <v>85212</v>
      </c>
      <c r="C101" s="197"/>
      <c r="D101" s="192" t="s">
        <v>522</v>
      </c>
      <c r="E101" s="193">
        <f>SUM(E102:E105)</f>
        <v>3126205</v>
      </c>
      <c r="F101" s="187"/>
    </row>
    <row r="102" spans="1:6" ht="12.75">
      <c r="A102" s="181"/>
      <c r="B102" s="197"/>
      <c r="C102" s="184" t="s">
        <v>447</v>
      </c>
      <c r="D102" s="192" t="s">
        <v>448</v>
      </c>
      <c r="E102" s="193">
        <v>2000</v>
      </c>
      <c r="F102" s="187"/>
    </row>
    <row r="103" spans="1:6" ht="38.25">
      <c r="A103" s="181"/>
      <c r="B103" s="197"/>
      <c r="C103" s="197">
        <v>2010</v>
      </c>
      <c r="D103" s="192" t="s">
        <v>463</v>
      </c>
      <c r="E103" s="193">
        <v>3109205</v>
      </c>
      <c r="F103" s="187"/>
    </row>
    <row r="104" spans="1:6" ht="38.25">
      <c r="A104" s="181"/>
      <c r="B104" s="197"/>
      <c r="C104" s="197">
        <v>2360</v>
      </c>
      <c r="D104" s="192" t="s">
        <v>510</v>
      </c>
      <c r="E104" s="193">
        <v>5000</v>
      </c>
      <c r="F104" s="187"/>
    </row>
    <row r="105" spans="1:6" ht="25.5">
      <c r="A105" s="181"/>
      <c r="B105" s="197"/>
      <c r="C105" s="197">
        <v>2910</v>
      </c>
      <c r="D105" s="203" t="s">
        <v>511</v>
      </c>
      <c r="E105" s="193">
        <v>10000</v>
      </c>
      <c r="F105" s="187"/>
    </row>
    <row r="106" spans="1:6" ht="51">
      <c r="A106" s="181"/>
      <c r="B106" s="197">
        <v>85213</v>
      </c>
      <c r="C106" s="197"/>
      <c r="D106" s="192" t="s">
        <v>523</v>
      </c>
      <c r="E106" s="193">
        <f>E107</f>
        <v>31813</v>
      </c>
      <c r="F106" s="187"/>
    </row>
    <row r="107" spans="1:6" ht="38.25">
      <c r="A107" s="181"/>
      <c r="B107" s="197"/>
      <c r="C107" s="197">
        <v>2010</v>
      </c>
      <c r="D107" s="192" t="s">
        <v>463</v>
      </c>
      <c r="E107" s="193">
        <v>31813</v>
      </c>
      <c r="F107" s="187"/>
    </row>
    <row r="108" spans="1:6" ht="25.5">
      <c r="A108" s="181"/>
      <c r="B108" s="197">
        <v>85214</v>
      </c>
      <c r="C108" s="197"/>
      <c r="D108" s="192" t="s">
        <v>401</v>
      </c>
      <c r="E108" s="193">
        <f>SUM(E109:E112)</f>
        <v>359425</v>
      </c>
      <c r="F108" s="187"/>
    </row>
    <row r="109" spans="1:6" ht="12.75">
      <c r="A109" s="181"/>
      <c r="B109" s="197"/>
      <c r="C109" s="184" t="s">
        <v>447</v>
      </c>
      <c r="D109" s="192" t="s">
        <v>448</v>
      </c>
      <c r="E109" s="193">
        <v>100</v>
      </c>
      <c r="F109" s="187"/>
    </row>
    <row r="110" spans="1:6" ht="38.25">
      <c r="A110" s="181"/>
      <c r="B110" s="197"/>
      <c r="C110" s="197">
        <v>2010</v>
      </c>
      <c r="D110" s="192" t="s">
        <v>463</v>
      </c>
      <c r="E110" s="193">
        <v>267192</v>
      </c>
      <c r="F110" s="187"/>
    </row>
    <row r="111" spans="1:6" ht="25.5">
      <c r="A111" s="181"/>
      <c r="B111" s="197"/>
      <c r="C111" s="197">
        <v>2030</v>
      </c>
      <c r="D111" s="192" t="s">
        <v>512</v>
      </c>
      <c r="E111" s="193">
        <v>91633</v>
      </c>
      <c r="F111" s="187"/>
    </row>
    <row r="112" spans="1:6" ht="25.5">
      <c r="A112" s="181"/>
      <c r="B112" s="197"/>
      <c r="C112" s="197">
        <v>2910</v>
      </c>
      <c r="D112" s="203" t="s">
        <v>511</v>
      </c>
      <c r="E112" s="193">
        <v>500</v>
      </c>
      <c r="F112" s="187"/>
    </row>
    <row r="113" spans="1:6" ht="12.75">
      <c r="A113" s="184"/>
      <c r="B113" s="184">
        <v>85219</v>
      </c>
      <c r="C113" s="184"/>
      <c r="D113" s="192" t="s">
        <v>403</v>
      </c>
      <c r="E113" s="193">
        <f>SUM(E114:E116)</f>
        <v>164502</v>
      </c>
      <c r="F113" s="187"/>
    </row>
    <row r="114" spans="1:6" ht="12.75">
      <c r="A114" s="184"/>
      <c r="B114" s="184"/>
      <c r="C114" s="184" t="s">
        <v>445</v>
      </c>
      <c r="D114" s="192" t="s">
        <v>456</v>
      </c>
      <c r="E114" s="193">
        <v>17000</v>
      </c>
      <c r="F114" s="187"/>
    </row>
    <row r="115" spans="1:6" ht="12.75">
      <c r="A115" s="184"/>
      <c r="B115" s="184"/>
      <c r="C115" s="184" t="s">
        <v>447</v>
      </c>
      <c r="D115" s="192" t="s">
        <v>448</v>
      </c>
      <c r="E115" s="193">
        <v>17000</v>
      </c>
      <c r="F115" s="187"/>
    </row>
    <row r="116" spans="1:6" ht="25.5">
      <c r="A116" s="204"/>
      <c r="B116" s="204"/>
      <c r="C116" s="197">
        <v>2030</v>
      </c>
      <c r="D116" s="192" t="s">
        <v>512</v>
      </c>
      <c r="E116" s="186">
        <v>130502</v>
      </c>
      <c r="F116" s="186"/>
    </row>
    <row r="117" spans="1:6" ht="12.75">
      <c r="A117" s="204"/>
      <c r="B117" s="197">
        <v>85295</v>
      </c>
      <c r="C117" s="197"/>
      <c r="D117" s="192" t="s">
        <v>338</v>
      </c>
      <c r="E117" s="186">
        <f>SUM(E118:E119)</f>
        <v>336944</v>
      </c>
      <c r="F117" s="187"/>
    </row>
    <row r="118" spans="1:6" ht="38.25">
      <c r="A118" s="204"/>
      <c r="B118" s="197"/>
      <c r="C118" s="197">
        <v>2023</v>
      </c>
      <c r="D118" s="203" t="s">
        <v>461</v>
      </c>
      <c r="E118" s="186">
        <v>283593</v>
      </c>
      <c r="F118" s="187"/>
    </row>
    <row r="119" spans="1:6" ht="25.5">
      <c r="A119" s="204"/>
      <c r="B119" s="204"/>
      <c r="C119" s="197">
        <v>2030</v>
      </c>
      <c r="D119" s="192" t="s">
        <v>512</v>
      </c>
      <c r="E119" s="186">
        <v>53351</v>
      </c>
      <c r="F119" s="187"/>
    </row>
    <row r="120" spans="1:6" ht="12.75">
      <c r="A120" s="196">
        <v>900</v>
      </c>
      <c r="B120" s="196"/>
      <c r="C120" s="196"/>
      <c r="D120" s="205" t="s">
        <v>408</v>
      </c>
      <c r="E120" s="183">
        <f>E121</f>
        <v>0</v>
      </c>
      <c r="F120" s="206">
        <f>F121</f>
        <v>3164668</v>
      </c>
    </row>
    <row r="121" spans="1:6" ht="12.75">
      <c r="A121" s="197"/>
      <c r="B121" s="197">
        <v>90001</v>
      </c>
      <c r="C121" s="197"/>
      <c r="D121" s="207" t="s">
        <v>513</v>
      </c>
      <c r="E121" s="187">
        <f>E122</f>
        <v>0</v>
      </c>
      <c r="F121" s="187">
        <f>F122</f>
        <v>3164668</v>
      </c>
    </row>
    <row r="122" spans="1:6" ht="25.5">
      <c r="A122" s="197"/>
      <c r="B122" s="197"/>
      <c r="C122" s="197">
        <v>6298</v>
      </c>
      <c r="D122" s="185" t="s">
        <v>432</v>
      </c>
      <c r="E122" s="186"/>
      <c r="F122" s="187">
        <v>3164668</v>
      </c>
    </row>
    <row r="123" spans="1:6" ht="12.75">
      <c r="A123" s="196">
        <v>926</v>
      </c>
      <c r="B123" s="196"/>
      <c r="C123" s="196"/>
      <c r="D123" s="182" t="s">
        <v>424</v>
      </c>
      <c r="E123" s="206">
        <f>E124</f>
        <v>0</v>
      </c>
      <c r="F123" s="206">
        <f>F124</f>
        <v>666000</v>
      </c>
    </row>
    <row r="124" spans="1:6" ht="12.75">
      <c r="A124" s="197"/>
      <c r="B124" s="197">
        <v>92601</v>
      </c>
      <c r="C124" s="197"/>
      <c r="D124" s="185" t="s">
        <v>514</v>
      </c>
      <c r="E124" s="187">
        <f>SUM(E125:E126)</f>
        <v>0</v>
      </c>
      <c r="F124" s="187">
        <f>SUM(F125:F126)</f>
        <v>666000</v>
      </c>
    </row>
    <row r="125" spans="1:6" ht="38.25">
      <c r="A125" s="197"/>
      <c r="B125" s="197"/>
      <c r="C125" s="197">
        <v>6330</v>
      </c>
      <c r="D125" s="185" t="s">
        <v>517</v>
      </c>
      <c r="E125" s="186"/>
      <c r="F125" s="187">
        <v>333000</v>
      </c>
    </row>
    <row r="126" spans="1:6" ht="51">
      <c r="A126" s="197"/>
      <c r="B126" s="197"/>
      <c r="C126" s="197">
        <v>6630</v>
      </c>
      <c r="D126" s="185" t="s">
        <v>518</v>
      </c>
      <c r="E126" s="186"/>
      <c r="F126" s="187">
        <v>333000</v>
      </c>
    </row>
    <row r="127" spans="1:6" ht="12.75">
      <c r="A127" s="262" t="s">
        <v>37</v>
      </c>
      <c r="B127" s="263"/>
      <c r="C127" s="263"/>
      <c r="D127" s="264"/>
      <c r="E127" s="208">
        <f>E120+E98+E91+E82+E57+E54+E46+E43+E34+E28+E23+E20+E11</f>
        <v>18363209</v>
      </c>
      <c r="F127" s="208">
        <f>F123+F120+F98+F91+F82+F57+F54+F46+F43+F34+F28+F23+F20+F11</f>
        <v>7546691</v>
      </c>
    </row>
  </sheetData>
  <mergeCells count="2">
    <mergeCell ref="A6:F6"/>
    <mergeCell ref="A127:D127"/>
  </mergeCells>
  <printOptions/>
  <pageMargins left="0.7874015748031497" right="0.5905511811023623" top="0.5118110236220472" bottom="0.31496062992125984" header="0.5118110236220472" footer="0.31496062992125984"/>
  <pageSetup horizontalDpi="600" verticalDpi="600" orientation="portrait" r:id="rId1"/>
  <rowBreaks count="1" manualBreakCount="1"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8"/>
  <sheetViews>
    <sheetView zoomScalePageLayoutView="0" workbookViewId="0" topLeftCell="L1">
      <selection activeCell="L1" sqref="L1:M1"/>
    </sheetView>
  </sheetViews>
  <sheetFormatPr defaultColWidth="9.00390625" defaultRowHeight="12.75"/>
  <cols>
    <col min="1" max="1" width="21.125" style="1" customWidth="1"/>
    <col min="2" max="2" width="7.25390625" style="1" customWidth="1"/>
    <col min="3" max="3" width="9.00390625" style="1" customWidth="1"/>
    <col min="4" max="4" width="9.625" style="1" customWidth="1"/>
    <col min="5" max="5" width="7.625" style="2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2:13" ht="51.75" customHeight="1">
      <c r="L1" s="265" t="s">
        <v>535</v>
      </c>
      <c r="M1" s="265"/>
    </row>
    <row r="2" spans="1:13" ht="45" customHeight="1">
      <c r="A2" s="280" t="s">
        <v>96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4"/>
    </row>
    <row r="4" ht="12.75">
      <c r="M4" s="20" t="s">
        <v>14</v>
      </c>
    </row>
    <row r="5" spans="1:82" ht="20.25" customHeight="1">
      <c r="A5" s="286" t="s">
        <v>15</v>
      </c>
      <c r="B5" s="256" t="s">
        <v>1</v>
      </c>
      <c r="C5" s="254" t="s">
        <v>2</v>
      </c>
      <c r="D5" s="257" t="s">
        <v>49</v>
      </c>
      <c r="E5" s="284" t="s">
        <v>3</v>
      </c>
      <c r="F5" s="257" t="s">
        <v>35</v>
      </c>
      <c r="G5" s="257" t="s">
        <v>28</v>
      </c>
      <c r="H5" s="257"/>
      <c r="I5" s="257"/>
      <c r="J5" s="257"/>
      <c r="K5" s="257"/>
      <c r="L5" s="257"/>
      <c r="M5" s="257"/>
      <c r="CA5" s="1"/>
      <c r="CB5" s="1"/>
      <c r="CC5" s="1"/>
      <c r="CD5" s="1"/>
    </row>
    <row r="6" spans="1:82" ht="18" customHeight="1">
      <c r="A6" s="287"/>
      <c r="B6" s="256"/>
      <c r="C6" s="255"/>
      <c r="D6" s="256"/>
      <c r="E6" s="285"/>
      <c r="F6" s="257"/>
      <c r="G6" s="257" t="s">
        <v>33</v>
      </c>
      <c r="H6" s="257" t="s">
        <v>5</v>
      </c>
      <c r="I6" s="257"/>
      <c r="J6" s="257"/>
      <c r="K6" s="257"/>
      <c r="L6" s="257"/>
      <c r="M6" s="257" t="s">
        <v>34</v>
      </c>
      <c r="CA6" s="1"/>
      <c r="CB6" s="1"/>
      <c r="CC6" s="1"/>
      <c r="CD6" s="1"/>
    </row>
    <row r="7" spans="1:82" ht="69" customHeight="1">
      <c r="A7" s="288"/>
      <c r="B7" s="256"/>
      <c r="C7" s="279"/>
      <c r="D7" s="256"/>
      <c r="E7" s="285"/>
      <c r="F7" s="257"/>
      <c r="G7" s="257"/>
      <c r="H7" s="19" t="s">
        <v>56</v>
      </c>
      <c r="I7" s="19" t="s">
        <v>29</v>
      </c>
      <c r="J7" s="19" t="s">
        <v>30</v>
      </c>
      <c r="K7" s="19" t="s">
        <v>31</v>
      </c>
      <c r="L7" s="19" t="s">
        <v>57</v>
      </c>
      <c r="M7" s="257"/>
      <c r="CA7" s="1"/>
      <c r="CB7" s="1"/>
      <c r="CC7" s="1"/>
      <c r="CD7" s="1"/>
    </row>
    <row r="8" spans="1:82" ht="8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CA8" s="1"/>
      <c r="CB8" s="1"/>
      <c r="CC8" s="1"/>
      <c r="CD8" s="1"/>
    </row>
    <row r="9" spans="1:82" ht="42" customHeight="1">
      <c r="A9" s="282" t="s">
        <v>50</v>
      </c>
      <c r="B9" s="282"/>
      <c r="C9" s="282"/>
      <c r="D9" s="92"/>
      <c r="E9" s="92"/>
      <c r="F9" s="92"/>
      <c r="G9" s="92"/>
      <c r="H9" s="92"/>
      <c r="I9" s="92"/>
      <c r="J9" s="92"/>
      <c r="K9" s="92"/>
      <c r="L9" s="92"/>
      <c r="M9" s="92"/>
      <c r="CA9" s="1"/>
      <c r="CB9" s="1"/>
      <c r="CC9" s="1"/>
      <c r="CD9" s="1"/>
    </row>
    <row r="10" spans="1:82" ht="14.25" customHeight="1">
      <c r="A10" s="11"/>
      <c r="B10" s="11"/>
      <c r="C10" s="11"/>
      <c r="D10" s="92"/>
      <c r="E10" s="92"/>
      <c r="F10" s="92"/>
      <c r="G10" s="92"/>
      <c r="H10" s="92"/>
      <c r="I10" s="92"/>
      <c r="J10" s="92"/>
      <c r="K10" s="92"/>
      <c r="L10" s="92"/>
      <c r="M10" s="92"/>
      <c r="CA10" s="1"/>
      <c r="CB10" s="1"/>
      <c r="CC10" s="1"/>
      <c r="CD10" s="1"/>
    </row>
    <row r="11" spans="1:82" ht="14.25" customHeight="1">
      <c r="A11" s="11"/>
      <c r="B11" s="11"/>
      <c r="C11" s="11"/>
      <c r="D11" s="92"/>
      <c r="E11" s="92"/>
      <c r="F11" s="92"/>
      <c r="G11" s="92"/>
      <c r="H11" s="92"/>
      <c r="I11" s="92"/>
      <c r="J11" s="92"/>
      <c r="K11" s="92"/>
      <c r="L11" s="92"/>
      <c r="M11" s="92"/>
      <c r="CA11" s="1"/>
      <c r="CB11" s="1"/>
      <c r="CC11" s="1"/>
      <c r="CD11" s="1"/>
    </row>
    <row r="12" spans="1:82" ht="47.25" customHeight="1">
      <c r="A12" s="283" t="s">
        <v>51</v>
      </c>
      <c r="B12" s="283"/>
      <c r="C12" s="283"/>
      <c r="D12" s="103">
        <f>SUM(D13:D15)</f>
        <v>80000</v>
      </c>
      <c r="E12" s="103"/>
      <c r="F12" s="103">
        <f>SUM(F13:F15)</f>
        <v>147688</v>
      </c>
      <c r="G12" s="103">
        <f aca="true" t="shared" si="0" ref="G12:M12">SUM(G13:G15)</f>
        <v>147688</v>
      </c>
      <c r="H12" s="103">
        <f t="shared" si="0"/>
        <v>0</v>
      </c>
      <c r="I12" s="103">
        <f t="shared" si="0"/>
        <v>20088</v>
      </c>
      <c r="J12" s="103">
        <f t="shared" si="0"/>
        <v>0</v>
      </c>
      <c r="K12" s="103">
        <f t="shared" si="0"/>
        <v>0</v>
      </c>
      <c r="L12" s="103">
        <f t="shared" si="0"/>
        <v>127600</v>
      </c>
      <c r="M12" s="103">
        <f t="shared" si="0"/>
        <v>0</v>
      </c>
      <c r="CA12" s="1"/>
      <c r="CB12" s="1"/>
      <c r="CC12" s="1"/>
      <c r="CD12" s="1"/>
    </row>
    <row r="13" spans="1:82" ht="29.25" customHeight="1">
      <c r="A13" s="221" t="s">
        <v>526</v>
      </c>
      <c r="B13" s="11">
        <v>600</v>
      </c>
      <c r="C13" s="11">
        <v>60014</v>
      </c>
      <c r="D13" s="92">
        <v>80000</v>
      </c>
      <c r="E13" s="92"/>
      <c r="F13" s="92">
        <f>G13+M12</f>
        <v>127600</v>
      </c>
      <c r="G13" s="92">
        <f>H13+I13+J13+K13+L13</f>
        <v>127600</v>
      </c>
      <c r="H13" s="92"/>
      <c r="I13" s="92"/>
      <c r="J13" s="92"/>
      <c r="K13" s="92"/>
      <c r="L13" s="92">
        <v>127600</v>
      </c>
      <c r="M13" s="92"/>
      <c r="CA13" s="1"/>
      <c r="CB13" s="1"/>
      <c r="CC13" s="1"/>
      <c r="CD13" s="1"/>
    </row>
    <row r="14" spans="1:82" ht="36.75" customHeight="1">
      <c r="A14" s="220" t="s">
        <v>519</v>
      </c>
      <c r="B14" s="11">
        <v>801</v>
      </c>
      <c r="C14" s="11">
        <v>80113</v>
      </c>
      <c r="D14" s="92"/>
      <c r="E14" s="92"/>
      <c r="F14" s="92">
        <f>G14+M13</f>
        <v>16800</v>
      </c>
      <c r="G14" s="92">
        <f>H14+I14+J14+K14+L14</f>
        <v>16800</v>
      </c>
      <c r="H14" s="92"/>
      <c r="I14" s="92">
        <v>16800</v>
      </c>
      <c r="J14" s="92"/>
      <c r="K14" s="92"/>
      <c r="L14" s="92"/>
      <c r="M14" s="92"/>
      <c r="CA14" s="1"/>
      <c r="CB14" s="1"/>
      <c r="CC14" s="1"/>
      <c r="CD14" s="1"/>
    </row>
    <row r="15" spans="1:82" ht="34.5" customHeight="1">
      <c r="A15" s="220" t="s">
        <v>524</v>
      </c>
      <c r="B15" s="11">
        <v>851</v>
      </c>
      <c r="C15" s="11">
        <v>85158</v>
      </c>
      <c r="D15" s="92"/>
      <c r="E15" s="92"/>
      <c r="F15" s="92">
        <f>G15+M15</f>
        <v>3288</v>
      </c>
      <c r="G15" s="92">
        <f>H15+I15+J15+K15+L15</f>
        <v>3288</v>
      </c>
      <c r="H15" s="92"/>
      <c r="I15" s="92">
        <v>3288</v>
      </c>
      <c r="J15" s="92"/>
      <c r="K15" s="92"/>
      <c r="L15" s="92"/>
      <c r="M15" s="92"/>
      <c r="CA15" s="1"/>
      <c r="CB15" s="1"/>
      <c r="CC15" s="1"/>
      <c r="CD15" s="1"/>
    </row>
    <row r="16" spans="1:82" ht="51.75" customHeight="1">
      <c r="A16" s="283" t="s">
        <v>52</v>
      </c>
      <c r="B16" s="283"/>
      <c r="C16" s="283"/>
      <c r="D16" s="103"/>
      <c r="E16" s="103"/>
      <c r="F16" s="103">
        <f aca="true" t="shared" si="1" ref="F16:M16">F17</f>
        <v>839201</v>
      </c>
      <c r="G16" s="103">
        <f t="shared" si="1"/>
        <v>0</v>
      </c>
      <c r="H16" s="103">
        <f t="shared" si="1"/>
        <v>0</v>
      </c>
      <c r="I16" s="103">
        <f t="shared" si="1"/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839201</v>
      </c>
      <c r="CA16" s="1"/>
      <c r="CB16" s="1"/>
      <c r="CC16" s="1"/>
      <c r="CD16" s="1"/>
    </row>
    <row r="17" spans="1:82" ht="39" customHeight="1">
      <c r="A17" s="221" t="s">
        <v>525</v>
      </c>
      <c r="B17" s="11">
        <v>600</v>
      </c>
      <c r="C17" s="11">
        <v>60014</v>
      </c>
      <c r="D17" s="92"/>
      <c r="E17" s="92"/>
      <c r="F17" s="92">
        <f>G17+M17</f>
        <v>839201</v>
      </c>
      <c r="G17" s="92">
        <f>H17+I17+J17+K17+L17</f>
        <v>0</v>
      </c>
      <c r="H17" s="92"/>
      <c r="I17" s="92"/>
      <c r="J17" s="92"/>
      <c r="K17" s="92"/>
      <c r="L17" s="92"/>
      <c r="M17" s="92">
        <v>839201</v>
      </c>
      <c r="CA17" s="1"/>
      <c r="CB17" s="1"/>
      <c r="CC17" s="1"/>
      <c r="CD17" s="1"/>
    </row>
    <row r="18" spans="1:82" ht="24.75" customHeight="1">
      <c r="A18" s="281" t="s">
        <v>41</v>
      </c>
      <c r="B18" s="281"/>
      <c r="C18" s="281"/>
      <c r="D18" s="222">
        <f>D9+D12+D16</f>
        <v>80000</v>
      </c>
      <c r="E18" s="222">
        <f aca="true" t="shared" si="2" ref="E18:M18">E9+E12+E16</f>
        <v>0</v>
      </c>
      <c r="F18" s="222">
        <f t="shared" si="2"/>
        <v>986889</v>
      </c>
      <c r="G18" s="222">
        <f t="shared" si="2"/>
        <v>147688</v>
      </c>
      <c r="H18" s="222">
        <f t="shared" si="2"/>
        <v>0</v>
      </c>
      <c r="I18" s="222">
        <f t="shared" si="2"/>
        <v>20088</v>
      </c>
      <c r="J18" s="222">
        <f t="shared" si="2"/>
        <v>0</v>
      </c>
      <c r="K18" s="222">
        <f t="shared" si="2"/>
        <v>0</v>
      </c>
      <c r="L18" s="222">
        <f t="shared" si="2"/>
        <v>127600</v>
      </c>
      <c r="M18" s="222">
        <f t="shared" si="2"/>
        <v>839201</v>
      </c>
      <c r="CA18" s="1"/>
      <c r="CB18" s="1"/>
      <c r="CC18" s="1"/>
      <c r="CD18" s="1"/>
    </row>
  </sheetData>
  <sheetProtection/>
  <mergeCells count="16">
    <mergeCell ref="L1:M1"/>
    <mergeCell ref="E5:E7"/>
    <mergeCell ref="F5:F7"/>
    <mergeCell ref="G5:M5"/>
    <mergeCell ref="A2:L2"/>
    <mergeCell ref="G6:G7"/>
    <mergeCell ref="H6:L6"/>
    <mergeCell ref="M6:M7"/>
    <mergeCell ref="A5:A7"/>
    <mergeCell ref="B5:B7"/>
    <mergeCell ref="C5:C7"/>
    <mergeCell ref="D5:D7"/>
    <mergeCell ref="A18:C18"/>
    <mergeCell ref="A9:C9"/>
    <mergeCell ref="A12:C12"/>
    <mergeCell ref="A16:C16"/>
  </mergeCells>
  <printOptions horizontalCentered="1"/>
  <pageMargins left="0.5905511811023623" right="0.5905511811023623" top="0.49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" sqref="G1:H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9.87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7:8" ht="58.5" customHeight="1">
      <c r="G1" s="265" t="s">
        <v>536</v>
      </c>
      <c r="H1" s="265"/>
    </row>
    <row r="2" spans="1:8" ht="16.5">
      <c r="A2" s="290" t="s">
        <v>103</v>
      </c>
      <c r="B2" s="290"/>
      <c r="C2" s="290"/>
      <c r="D2" s="290"/>
      <c r="E2" s="290"/>
      <c r="F2" s="290"/>
      <c r="G2" s="290"/>
      <c r="H2" s="290"/>
    </row>
    <row r="3" spans="1:8" ht="16.5">
      <c r="A3" s="290"/>
      <c r="B3" s="290"/>
      <c r="C3" s="290"/>
      <c r="D3" s="290"/>
      <c r="E3" s="290"/>
      <c r="F3" s="290"/>
      <c r="G3" s="290"/>
      <c r="H3" s="290"/>
    </row>
    <row r="4" spans="1:8" ht="13.5" customHeight="1">
      <c r="A4" s="25"/>
      <c r="B4" s="25"/>
      <c r="C4" s="25"/>
      <c r="D4" s="25"/>
      <c r="E4" s="25"/>
      <c r="F4" s="25"/>
      <c r="G4" s="25"/>
      <c r="H4" s="25"/>
    </row>
    <row r="5" spans="1:8" ht="12.75">
      <c r="A5" s="1"/>
      <c r="B5" s="1"/>
      <c r="C5" s="1"/>
      <c r="D5" s="1"/>
      <c r="E5" s="1"/>
      <c r="F5" s="1"/>
      <c r="G5" s="1"/>
      <c r="H5" s="5" t="s">
        <v>14</v>
      </c>
    </row>
    <row r="6" spans="1:8" ht="55.5" customHeight="1">
      <c r="A6" s="26" t="s">
        <v>18</v>
      </c>
      <c r="B6" s="26" t="s">
        <v>97</v>
      </c>
      <c r="C6" s="9" t="s">
        <v>1</v>
      </c>
      <c r="D6" s="27" t="s">
        <v>2</v>
      </c>
      <c r="E6" s="9" t="s">
        <v>98</v>
      </c>
      <c r="F6" s="9" t="s">
        <v>102</v>
      </c>
      <c r="G6" s="9" t="s">
        <v>99</v>
      </c>
      <c r="H6" s="9" t="s">
        <v>100</v>
      </c>
    </row>
    <row r="7" spans="1:8" ht="7.5" customHeight="1">
      <c r="A7" s="10">
        <v>1</v>
      </c>
      <c r="B7" s="10">
        <v>2</v>
      </c>
      <c r="C7" s="10">
        <v>3</v>
      </c>
      <c r="D7" s="10">
        <v>4</v>
      </c>
      <c r="E7" s="10">
        <v>4</v>
      </c>
      <c r="F7" s="10">
        <v>5</v>
      </c>
      <c r="G7" s="10">
        <v>7</v>
      </c>
      <c r="H7" s="10">
        <v>9</v>
      </c>
    </row>
    <row r="8" spans="1:8" ht="30.75" customHeight="1">
      <c r="A8" s="11" t="s">
        <v>6</v>
      </c>
      <c r="B8" s="94" t="s">
        <v>233</v>
      </c>
      <c r="C8" s="95">
        <v>801</v>
      </c>
      <c r="D8" s="95">
        <v>80101</v>
      </c>
      <c r="E8" s="92">
        <v>0</v>
      </c>
      <c r="F8" s="92">
        <v>5420</v>
      </c>
      <c r="G8" s="92">
        <v>5420</v>
      </c>
      <c r="H8" s="92">
        <v>0</v>
      </c>
    </row>
    <row r="9" spans="1:8" ht="27.75" customHeight="1">
      <c r="A9" s="11" t="s">
        <v>7</v>
      </c>
      <c r="B9" s="94" t="s">
        <v>234</v>
      </c>
      <c r="C9" s="95">
        <v>801</v>
      </c>
      <c r="D9" s="95">
        <v>80101</v>
      </c>
      <c r="E9" s="92">
        <v>0</v>
      </c>
      <c r="F9" s="92">
        <v>926</v>
      </c>
      <c r="G9" s="92">
        <v>926</v>
      </c>
      <c r="H9" s="92">
        <v>0</v>
      </c>
    </row>
    <row r="10" spans="1:8" ht="27.75" customHeight="1">
      <c r="A10" s="11" t="s">
        <v>8</v>
      </c>
      <c r="B10" s="94" t="s">
        <v>234</v>
      </c>
      <c r="C10" s="95">
        <v>801</v>
      </c>
      <c r="D10" s="95">
        <v>80148</v>
      </c>
      <c r="E10" s="92">
        <v>0</v>
      </c>
      <c r="F10" s="92">
        <v>27684</v>
      </c>
      <c r="G10" s="92">
        <v>27684</v>
      </c>
      <c r="H10" s="92">
        <v>0</v>
      </c>
    </row>
    <row r="11" spans="1:8" ht="29.25" customHeight="1">
      <c r="A11" s="11" t="s">
        <v>0</v>
      </c>
      <c r="B11" s="94" t="s">
        <v>235</v>
      </c>
      <c r="C11" s="95">
        <v>801</v>
      </c>
      <c r="D11" s="95">
        <v>80101</v>
      </c>
      <c r="E11" s="92">
        <v>180</v>
      </c>
      <c r="F11" s="92">
        <v>8860</v>
      </c>
      <c r="G11" s="92">
        <v>8736</v>
      </c>
      <c r="H11" s="92">
        <v>304</v>
      </c>
    </row>
    <row r="12" spans="1:8" ht="29.25" customHeight="1">
      <c r="A12" s="11">
        <v>5</v>
      </c>
      <c r="B12" s="94" t="s">
        <v>236</v>
      </c>
      <c r="C12" s="95">
        <v>801</v>
      </c>
      <c r="D12" s="95">
        <v>80148</v>
      </c>
      <c r="E12" s="92">
        <v>0</v>
      </c>
      <c r="F12" s="92">
        <v>40520</v>
      </c>
      <c r="G12" s="92">
        <v>40520</v>
      </c>
      <c r="H12" s="92">
        <v>0</v>
      </c>
    </row>
    <row r="13" spans="1:8" s="21" customFormat="1" ht="21.75" customHeight="1">
      <c r="A13" s="289" t="s">
        <v>41</v>
      </c>
      <c r="B13" s="289"/>
      <c r="C13" s="22"/>
      <c r="D13" s="22"/>
      <c r="E13" s="91">
        <f>SUM(E8:E12)</f>
        <v>180</v>
      </c>
      <c r="F13" s="91">
        <f>SUM(F8:F12)</f>
        <v>83410</v>
      </c>
      <c r="G13" s="91">
        <f>SUM(G8:G12)</f>
        <v>83286</v>
      </c>
      <c r="H13" s="91">
        <f>SUM(H8:H12)</f>
        <v>304</v>
      </c>
    </row>
    <row r="14" ht="4.5" customHeight="1"/>
  </sheetData>
  <sheetProtection/>
  <mergeCells count="4">
    <mergeCell ref="A13:B13"/>
    <mergeCell ref="A2:H2"/>
    <mergeCell ref="A3:H3"/>
    <mergeCell ref="G1:H1"/>
  </mergeCells>
  <printOptions horizontalCentered="1"/>
  <pageMargins left="0.5118110236220472" right="0.5118110236220472" top="0.51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51">
      <c r="E1" s="231" t="s">
        <v>537</v>
      </c>
    </row>
    <row r="2" spans="1:5" ht="19.5" customHeight="1">
      <c r="A2" s="276" t="s">
        <v>109</v>
      </c>
      <c r="B2" s="276"/>
      <c r="C2" s="276"/>
      <c r="D2" s="276"/>
      <c r="E2" s="276"/>
    </row>
    <row r="3" spans="4:5" ht="19.5" customHeight="1">
      <c r="D3" s="25"/>
      <c r="E3" s="25"/>
    </row>
    <row r="4" ht="19.5" customHeight="1">
      <c r="E4" s="43" t="s">
        <v>14</v>
      </c>
    </row>
    <row r="5" spans="1:5" ht="19.5" customHeight="1">
      <c r="A5" s="26" t="s">
        <v>18</v>
      </c>
      <c r="B5" s="26" t="s">
        <v>1</v>
      </c>
      <c r="C5" s="26" t="s">
        <v>2</v>
      </c>
      <c r="D5" s="26" t="s">
        <v>107</v>
      </c>
      <c r="E5" s="26" t="s">
        <v>108</v>
      </c>
    </row>
    <row r="6" spans="1:5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30" customHeight="1">
      <c r="A7" s="44" t="s">
        <v>6</v>
      </c>
      <c r="B7" s="84">
        <v>921</v>
      </c>
      <c r="C7" s="84">
        <v>92109</v>
      </c>
      <c r="D7" s="44" t="s">
        <v>237</v>
      </c>
      <c r="E7" s="96">
        <v>370000</v>
      </c>
    </row>
    <row r="8" spans="1:5" ht="30" customHeight="1">
      <c r="A8" s="45"/>
      <c r="B8" s="45"/>
      <c r="C8" s="45"/>
      <c r="D8" s="45"/>
      <c r="E8" s="97"/>
    </row>
    <row r="9" spans="1:5" ht="30" customHeight="1">
      <c r="A9" s="45"/>
      <c r="B9" s="45"/>
      <c r="C9" s="45"/>
      <c r="D9" s="45"/>
      <c r="E9" s="97"/>
    </row>
    <row r="10" spans="1:5" ht="30" customHeight="1">
      <c r="A10" s="46"/>
      <c r="B10" s="46"/>
      <c r="C10" s="46"/>
      <c r="D10" s="46"/>
      <c r="E10" s="98"/>
    </row>
    <row r="11" spans="1:5" ht="30" customHeight="1">
      <c r="A11" s="291" t="s">
        <v>41</v>
      </c>
      <c r="B11" s="292"/>
      <c r="C11" s="292"/>
      <c r="D11" s="293"/>
      <c r="E11" s="99">
        <f>SUM(E7:E10)</f>
        <v>370000</v>
      </c>
    </row>
  </sheetData>
  <sheetProtection/>
  <mergeCells count="2">
    <mergeCell ref="A2:E2"/>
    <mergeCell ref="A11:D11"/>
  </mergeCells>
  <printOptions horizontalCentered="1"/>
  <pageMargins left="0.5511811023622047" right="0.5118110236220472" top="0.52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54" customHeight="1">
      <c r="E1" s="295" t="s">
        <v>538</v>
      </c>
      <c r="F1" s="295"/>
    </row>
    <row r="2" spans="1:5" ht="48.75" customHeight="1">
      <c r="A2" s="294" t="s">
        <v>176</v>
      </c>
      <c r="B2" s="280"/>
      <c r="C2" s="280"/>
      <c r="D2" s="280"/>
      <c r="E2" s="280"/>
    </row>
    <row r="3" spans="4:5" ht="19.5" customHeight="1">
      <c r="D3" s="25"/>
      <c r="E3" s="25"/>
    </row>
    <row r="4" spans="4:5" ht="19.5" customHeight="1">
      <c r="D4" s="1"/>
      <c r="E4" s="5" t="s">
        <v>14</v>
      </c>
    </row>
    <row r="5" spans="1:6" ht="19.5" customHeight="1">
      <c r="A5" s="26" t="s">
        <v>18</v>
      </c>
      <c r="B5" s="26" t="s">
        <v>1</v>
      </c>
      <c r="C5" s="26" t="s">
        <v>2</v>
      </c>
      <c r="D5" s="26" t="s">
        <v>15</v>
      </c>
      <c r="E5" s="26" t="s">
        <v>173</v>
      </c>
      <c r="F5" s="26" t="s">
        <v>108</v>
      </c>
    </row>
    <row r="6" spans="1:6" s="77" customFormat="1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5</v>
      </c>
    </row>
    <row r="7" spans="1:6" ht="30" customHeight="1">
      <c r="A7" s="235" t="s">
        <v>6</v>
      </c>
      <c r="B7" s="236">
        <v>851</v>
      </c>
      <c r="C7" s="236">
        <v>85153</v>
      </c>
      <c r="D7" s="237" t="s">
        <v>238</v>
      </c>
      <c r="E7" s="238" t="s">
        <v>239</v>
      </c>
      <c r="F7" s="239">
        <v>2000</v>
      </c>
    </row>
    <row r="8" spans="1:6" ht="42" customHeight="1">
      <c r="A8" s="235" t="s">
        <v>7</v>
      </c>
      <c r="B8" s="236">
        <v>851</v>
      </c>
      <c r="C8" s="236">
        <v>85154</v>
      </c>
      <c r="D8" s="237" t="s">
        <v>312</v>
      </c>
      <c r="E8" s="238" t="s">
        <v>239</v>
      </c>
      <c r="F8" s="239">
        <v>2000</v>
      </c>
    </row>
    <row r="9" spans="1:6" ht="30" customHeight="1">
      <c r="A9" s="235" t="s">
        <v>7</v>
      </c>
      <c r="B9" s="236">
        <v>851</v>
      </c>
      <c r="C9" s="236">
        <v>85154</v>
      </c>
      <c r="D9" s="237" t="s">
        <v>242</v>
      </c>
      <c r="E9" s="238" t="s">
        <v>239</v>
      </c>
      <c r="F9" s="239">
        <v>20000</v>
      </c>
    </row>
    <row r="10" spans="1:6" ht="30" customHeight="1">
      <c r="A10" s="235" t="s">
        <v>8</v>
      </c>
      <c r="B10" s="236">
        <v>851</v>
      </c>
      <c r="C10" s="236">
        <v>85154</v>
      </c>
      <c r="D10" s="240" t="s">
        <v>240</v>
      </c>
      <c r="E10" s="238" t="s">
        <v>239</v>
      </c>
      <c r="F10" s="239">
        <v>2000</v>
      </c>
    </row>
    <row r="11" spans="1:6" ht="30" customHeight="1">
      <c r="A11" s="235" t="s">
        <v>0</v>
      </c>
      <c r="B11" s="236">
        <v>851</v>
      </c>
      <c r="C11" s="236">
        <v>85154</v>
      </c>
      <c r="D11" s="237" t="s">
        <v>241</v>
      </c>
      <c r="E11" s="238" t="s">
        <v>239</v>
      </c>
      <c r="F11" s="239">
        <v>1700</v>
      </c>
    </row>
    <row r="12" spans="1:6" ht="30" customHeight="1">
      <c r="A12" s="291" t="s">
        <v>41</v>
      </c>
      <c r="B12" s="292"/>
      <c r="C12" s="292"/>
      <c r="D12" s="293"/>
      <c r="E12" s="100"/>
      <c r="F12" s="99">
        <f>SUM(F7:F11)</f>
        <v>27700</v>
      </c>
    </row>
    <row r="14" s="78" customFormat="1" ht="12.75">
      <c r="A14" s="78" t="s">
        <v>174</v>
      </c>
    </row>
    <row r="15" s="79" customFormat="1" ht="12.75">
      <c r="A15" s="79" t="s">
        <v>177</v>
      </c>
    </row>
    <row r="16" ht="12.75">
      <c r="A16" t="s">
        <v>175</v>
      </c>
    </row>
  </sheetData>
  <mergeCells count="3">
    <mergeCell ref="A2:E2"/>
    <mergeCell ref="A12:D12"/>
    <mergeCell ref="E1:F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47.125" style="1" customWidth="1"/>
    <col min="5" max="5" width="13.875" style="1" customWidth="1"/>
    <col min="6" max="16384" width="9.125" style="1" customWidth="1"/>
  </cols>
  <sheetData>
    <row r="1" spans="5:6" ht="54" customHeight="1">
      <c r="E1" s="295" t="s">
        <v>540</v>
      </c>
      <c r="F1" s="295"/>
    </row>
    <row r="2" spans="1:12" ht="19.5" customHeight="1">
      <c r="A2" s="266" t="s">
        <v>104</v>
      </c>
      <c r="B2" s="266"/>
      <c r="C2" s="266"/>
      <c r="D2" s="266"/>
      <c r="E2" s="266"/>
      <c r="F2" s="25"/>
      <c r="G2" s="25"/>
      <c r="H2" s="25"/>
      <c r="I2" s="25"/>
      <c r="J2" s="25"/>
      <c r="K2" s="25"/>
      <c r="L2" s="25"/>
    </row>
    <row r="3" spans="1:9" ht="19.5" customHeight="1">
      <c r="A3" s="266"/>
      <c r="B3" s="266"/>
      <c r="C3" s="266"/>
      <c r="D3" s="266"/>
      <c r="E3" s="266"/>
      <c r="F3" s="25"/>
      <c r="G3" s="25"/>
      <c r="H3" s="25"/>
      <c r="I3" s="25"/>
    </row>
    <row r="5" ht="12.75">
      <c r="E5" s="5" t="s">
        <v>14</v>
      </c>
    </row>
    <row r="6" spans="1:12" ht="19.5" customHeight="1">
      <c r="A6" s="26" t="s">
        <v>18</v>
      </c>
      <c r="B6" s="26" t="s">
        <v>1</v>
      </c>
      <c r="C6" s="26" t="s">
        <v>2</v>
      </c>
      <c r="D6" s="26" t="s">
        <v>97</v>
      </c>
      <c r="E6" s="26" t="s">
        <v>105</v>
      </c>
      <c r="F6" s="39"/>
      <c r="G6" s="39"/>
      <c r="H6" s="39"/>
      <c r="I6" s="39"/>
      <c r="J6" s="39"/>
      <c r="K6" s="40"/>
      <c r="L6" s="40"/>
    </row>
    <row r="7" spans="1:12" ht="19.5" customHeight="1">
      <c r="A7" s="41" t="s">
        <v>69</v>
      </c>
      <c r="B7" s="41">
        <v>900</v>
      </c>
      <c r="C7" s="41">
        <v>90011</v>
      </c>
      <c r="D7" s="28" t="s">
        <v>106</v>
      </c>
      <c r="E7" s="41"/>
      <c r="F7" s="39"/>
      <c r="G7" s="39"/>
      <c r="H7" s="39"/>
      <c r="I7" s="39"/>
      <c r="J7" s="39"/>
      <c r="K7" s="40"/>
      <c r="L7" s="40"/>
    </row>
    <row r="8" spans="1:12" ht="19.5" customHeight="1">
      <c r="A8" s="41"/>
      <c r="B8" s="41"/>
      <c r="C8" s="41"/>
      <c r="D8" s="28" t="s">
        <v>98</v>
      </c>
      <c r="E8" s="101">
        <v>18000</v>
      </c>
      <c r="F8" s="39"/>
      <c r="G8" s="39"/>
      <c r="H8" s="39"/>
      <c r="I8" s="39"/>
      <c r="J8" s="39"/>
      <c r="K8" s="40"/>
      <c r="L8" s="40"/>
    </row>
    <row r="9" spans="1:12" ht="19.5" customHeight="1">
      <c r="A9" s="42"/>
      <c r="B9" s="42"/>
      <c r="C9" s="42"/>
      <c r="D9" s="28" t="s">
        <v>101</v>
      </c>
      <c r="E9" s="102">
        <v>10000</v>
      </c>
      <c r="F9" s="39"/>
      <c r="G9" s="39"/>
      <c r="H9" s="39"/>
      <c r="I9" s="39"/>
      <c r="J9" s="39"/>
      <c r="K9" s="40"/>
      <c r="L9" s="40"/>
    </row>
    <row r="10" spans="1:12" ht="19.5" customHeight="1">
      <c r="A10" s="41"/>
      <c r="B10" s="41"/>
      <c r="C10" s="41"/>
      <c r="D10" s="28" t="s">
        <v>99</v>
      </c>
      <c r="E10" s="241">
        <v>27500</v>
      </c>
      <c r="F10" s="39"/>
      <c r="G10" s="39"/>
      <c r="H10" s="39"/>
      <c r="I10" s="39"/>
      <c r="J10" s="39"/>
      <c r="K10" s="40"/>
      <c r="L10" s="40"/>
    </row>
    <row r="11" spans="1:12" ht="19.5" customHeight="1">
      <c r="A11" s="41"/>
      <c r="B11" s="41"/>
      <c r="C11" s="41"/>
      <c r="D11" s="28" t="s">
        <v>100</v>
      </c>
      <c r="E11" s="101">
        <v>500</v>
      </c>
      <c r="F11" s="39"/>
      <c r="G11" s="39"/>
      <c r="H11" s="39"/>
      <c r="I11" s="39"/>
      <c r="J11" s="39"/>
      <c r="K11" s="40"/>
      <c r="L11" s="40"/>
    </row>
    <row r="12" spans="1:12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</row>
    <row r="13" spans="1:12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3">
    <mergeCell ref="A2:E2"/>
    <mergeCell ref="A3:E3"/>
    <mergeCell ref="E1:F1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60"/>
  <sheetViews>
    <sheetView showZeros="0" tabSelected="1" view="pageBreakPreview" zoomScale="60" zoomScalePageLayoutView="0" workbookViewId="0" topLeftCell="A4">
      <selection activeCell="I39" sqref="I39"/>
    </sheetView>
  </sheetViews>
  <sheetFormatPr defaultColWidth="9.00390625" defaultRowHeight="12.75"/>
  <cols>
    <col min="1" max="1" width="4.00390625" style="74" customWidth="1"/>
    <col min="2" max="2" width="36.75390625" style="0" customWidth="1"/>
    <col min="3" max="3" width="13.00390625" style="0" customWidth="1"/>
    <col min="4" max="4" width="12.875" style="0" customWidth="1"/>
    <col min="5" max="5" width="11.875" style="0" customWidth="1"/>
    <col min="6" max="6" width="11.75390625" style="0" customWidth="1"/>
    <col min="7" max="7" width="12.25390625" style="0" customWidth="1"/>
    <col min="8" max="8" width="12.375" style="0" customWidth="1"/>
    <col min="9" max="9" width="11.875" style="0" customWidth="1"/>
    <col min="10" max="10" width="12.125" style="0" customWidth="1"/>
  </cols>
  <sheetData>
    <row r="1" spans="1:10" ht="12.75" customHeight="1">
      <c r="A1" s="298" t="s">
        <v>66</v>
      </c>
      <c r="B1" s="298" t="s">
        <v>97</v>
      </c>
      <c r="C1" s="299"/>
      <c r="D1" s="300"/>
      <c r="E1" s="301" t="s">
        <v>110</v>
      </c>
      <c r="F1" s="299"/>
      <c r="G1" s="299"/>
      <c r="H1" s="299"/>
      <c r="I1" s="300"/>
      <c r="J1" s="223"/>
    </row>
    <row r="2" spans="1:10" ht="12.75">
      <c r="A2" s="298"/>
      <c r="B2" s="298"/>
      <c r="C2" s="50">
        <v>2006</v>
      </c>
      <c r="D2" s="50">
        <v>2007</v>
      </c>
      <c r="E2" s="50">
        <v>2008</v>
      </c>
      <c r="F2" s="50">
        <v>2009</v>
      </c>
      <c r="G2" s="50">
        <v>2010</v>
      </c>
      <c r="H2" s="50">
        <v>2011</v>
      </c>
      <c r="I2" s="50">
        <v>2012</v>
      </c>
      <c r="J2" s="223"/>
    </row>
    <row r="3" spans="1:10" ht="12.75">
      <c r="A3" s="51">
        <v>1</v>
      </c>
      <c r="B3" s="51">
        <v>2</v>
      </c>
      <c r="C3" s="51">
        <v>4</v>
      </c>
      <c r="D3" s="51">
        <v>5</v>
      </c>
      <c r="E3" s="51">
        <v>6</v>
      </c>
      <c r="F3" s="51">
        <v>7</v>
      </c>
      <c r="G3" s="51">
        <v>8</v>
      </c>
      <c r="H3" s="51">
        <v>9</v>
      </c>
      <c r="I3" s="51"/>
      <c r="J3" s="223"/>
    </row>
    <row r="4" spans="1:10" s="21" customFormat="1" ht="12.75">
      <c r="A4" s="52">
        <v>1</v>
      </c>
      <c r="B4" s="53" t="s">
        <v>111</v>
      </c>
      <c r="C4" s="55">
        <f aca="true" t="shared" si="0" ref="C4:I4">C6+C11</f>
        <v>15235858.6</v>
      </c>
      <c r="D4" s="55">
        <f t="shared" si="0"/>
        <v>16853492.36</v>
      </c>
      <c r="E4" s="54">
        <f t="shared" si="0"/>
        <v>20394629</v>
      </c>
      <c r="F4" s="54">
        <f t="shared" si="0"/>
        <v>25909900</v>
      </c>
      <c r="G4" s="54">
        <f t="shared" si="0"/>
        <v>28645107</v>
      </c>
      <c r="H4" s="54">
        <f t="shared" si="0"/>
        <v>27531743</v>
      </c>
      <c r="I4" s="54">
        <f t="shared" si="0"/>
        <v>22781085</v>
      </c>
      <c r="J4" s="224"/>
    </row>
    <row r="5" spans="1:10" ht="12.75">
      <c r="A5" s="56"/>
      <c r="B5" s="57" t="s">
        <v>112</v>
      </c>
      <c r="C5" s="59"/>
      <c r="D5" s="59"/>
      <c r="E5" s="58"/>
      <c r="F5" s="58"/>
      <c r="G5" s="58"/>
      <c r="H5" s="58"/>
      <c r="I5" s="58"/>
      <c r="J5" s="225"/>
    </row>
    <row r="6" spans="1:10" s="64" customFormat="1" ht="12.75">
      <c r="A6" s="60">
        <v>2</v>
      </c>
      <c r="B6" s="61" t="s">
        <v>113</v>
      </c>
      <c r="C6" s="63">
        <f aca="true" t="shared" si="1" ref="C6:I6">SUM(C8:C10)</f>
        <v>15054955.379999999</v>
      </c>
      <c r="D6" s="63">
        <f t="shared" si="1"/>
        <v>16177688.08</v>
      </c>
      <c r="E6" s="62">
        <f t="shared" si="1"/>
        <v>17445929</v>
      </c>
      <c r="F6" s="62">
        <f t="shared" si="1"/>
        <v>18381709</v>
      </c>
      <c r="G6" s="62">
        <f t="shared" si="1"/>
        <v>20414615</v>
      </c>
      <c r="H6" s="62">
        <f t="shared" si="1"/>
        <v>22710060</v>
      </c>
      <c r="I6" s="62">
        <f t="shared" si="1"/>
        <v>22701085</v>
      </c>
      <c r="J6" s="226"/>
    </row>
    <row r="7" spans="1:10" ht="12.75">
      <c r="A7" s="56"/>
      <c r="B7" s="57" t="s">
        <v>112</v>
      </c>
      <c r="C7" s="59"/>
      <c r="D7" s="59"/>
      <c r="E7" s="58"/>
      <c r="F7" s="58"/>
      <c r="G7" s="58"/>
      <c r="H7" s="58"/>
      <c r="I7" s="58"/>
      <c r="J7" s="225"/>
    </row>
    <row r="8" spans="1:10" ht="14.25">
      <c r="A8" s="56">
        <v>3</v>
      </c>
      <c r="B8" s="65" t="s">
        <v>114</v>
      </c>
      <c r="C8" s="67">
        <v>3318934.38</v>
      </c>
      <c r="D8" s="67">
        <v>3588793.68</v>
      </c>
      <c r="E8" s="58">
        <v>3786985</v>
      </c>
      <c r="F8" s="66">
        <v>3847477</v>
      </c>
      <c r="G8" s="66">
        <v>4155275</v>
      </c>
      <c r="H8" s="66">
        <v>4487697</v>
      </c>
      <c r="I8" s="66">
        <v>4478722</v>
      </c>
      <c r="J8" s="227"/>
    </row>
    <row r="9" spans="1:10" ht="12.75">
      <c r="A9" s="56">
        <v>4</v>
      </c>
      <c r="B9" s="65" t="s">
        <v>115</v>
      </c>
      <c r="C9" s="67">
        <v>7883276</v>
      </c>
      <c r="D9" s="67">
        <v>8408268</v>
      </c>
      <c r="E9" s="58">
        <v>9163790</v>
      </c>
      <c r="F9" s="66">
        <v>10410527</v>
      </c>
      <c r="G9" s="66">
        <v>11826358</v>
      </c>
      <c r="H9" s="66">
        <v>13434743</v>
      </c>
      <c r="I9" s="66">
        <v>13434743</v>
      </c>
      <c r="J9" s="227"/>
    </row>
    <row r="10" spans="1:10" ht="12.75">
      <c r="A10" s="56">
        <v>5</v>
      </c>
      <c r="B10" s="65" t="s">
        <v>116</v>
      </c>
      <c r="C10" s="67">
        <v>3852745</v>
      </c>
      <c r="D10" s="67">
        <v>4180626.4</v>
      </c>
      <c r="E10" s="58">
        <v>4495154</v>
      </c>
      <c r="F10" s="66">
        <v>4123705</v>
      </c>
      <c r="G10" s="66">
        <v>4432982</v>
      </c>
      <c r="H10" s="66">
        <v>4787620</v>
      </c>
      <c r="I10" s="66">
        <v>4787620</v>
      </c>
      <c r="J10" s="227"/>
    </row>
    <row r="11" spans="1:10" s="64" customFormat="1" ht="12.75">
      <c r="A11" s="60">
        <v>6</v>
      </c>
      <c r="B11" s="61" t="s">
        <v>117</v>
      </c>
      <c r="C11" s="69">
        <f aca="true" t="shared" si="2" ref="C11:I11">C13+C14</f>
        <v>180903.22</v>
      </c>
      <c r="D11" s="69">
        <f t="shared" si="2"/>
        <v>675804.28</v>
      </c>
      <c r="E11" s="68">
        <f t="shared" si="2"/>
        <v>2948700</v>
      </c>
      <c r="F11" s="68">
        <f t="shared" si="2"/>
        <v>7528191</v>
      </c>
      <c r="G11" s="68">
        <f t="shared" si="2"/>
        <v>8230492</v>
      </c>
      <c r="H11" s="68">
        <f t="shared" si="2"/>
        <v>4821683</v>
      </c>
      <c r="I11" s="68">
        <f t="shared" si="2"/>
        <v>80000</v>
      </c>
      <c r="J11" s="228"/>
    </row>
    <row r="12" spans="1:10" ht="12.75">
      <c r="A12" s="56"/>
      <c r="B12" s="57" t="s">
        <v>118</v>
      </c>
      <c r="C12" s="67"/>
      <c r="D12" s="67"/>
      <c r="E12" s="66"/>
      <c r="F12" s="66"/>
      <c r="G12" s="66"/>
      <c r="H12" s="66"/>
      <c r="I12" s="66"/>
      <c r="J12" s="227"/>
    </row>
    <row r="13" spans="1:10" ht="12.75">
      <c r="A13" s="56">
        <v>7</v>
      </c>
      <c r="B13" s="65" t="s">
        <v>119</v>
      </c>
      <c r="C13" s="67">
        <v>27232.05</v>
      </c>
      <c r="D13" s="67">
        <v>33755.12</v>
      </c>
      <c r="E13" s="58">
        <v>65400</v>
      </c>
      <c r="F13" s="66">
        <v>142200</v>
      </c>
      <c r="G13" s="66">
        <v>253542</v>
      </c>
      <c r="H13" s="66">
        <v>80000</v>
      </c>
      <c r="I13" s="66">
        <v>80000</v>
      </c>
      <c r="J13" s="227"/>
    </row>
    <row r="14" spans="1:10" ht="12.75">
      <c r="A14" s="56">
        <v>8</v>
      </c>
      <c r="B14" s="65" t="s">
        <v>120</v>
      </c>
      <c r="C14" s="67">
        <v>153671.17</v>
      </c>
      <c r="D14" s="67">
        <v>642049.16</v>
      </c>
      <c r="E14" s="58">
        <v>2883300</v>
      </c>
      <c r="F14" s="66">
        <v>7385991</v>
      </c>
      <c r="G14" s="66">
        <v>7976950</v>
      </c>
      <c r="H14" s="66">
        <v>4741683</v>
      </c>
      <c r="I14" s="66"/>
      <c r="J14" s="227"/>
    </row>
    <row r="15" spans="1:10" s="21" customFormat="1" ht="12.75">
      <c r="A15" s="52">
        <v>9</v>
      </c>
      <c r="B15" s="53" t="s">
        <v>121</v>
      </c>
      <c r="C15" s="55">
        <f aca="true" t="shared" si="3" ref="C15:I15">C17+C21</f>
        <v>16030725</v>
      </c>
      <c r="D15" s="55">
        <f t="shared" si="3"/>
        <v>16280979.01</v>
      </c>
      <c r="E15" s="54">
        <f t="shared" si="3"/>
        <v>23284000</v>
      </c>
      <c r="F15" s="54">
        <f t="shared" si="3"/>
        <v>29958630</v>
      </c>
      <c r="G15" s="54">
        <f t="shared" si="3"/>
        <v>28239207</v>
      </c>
      <c r="H15" s="54">
        <f t="shared" si="3"/>
        <v>24531743</v>
      </c>
      <c r="I15" s="54">
        <f t="shared" si="3"/>
        <v>20719785</v>
      </c>
      <c r="J15" s="224"/>
    </row>
    <row r="16" spans="1:10" ht="12.75">
      <c r="A16" s="56"/>
      <c r="B16" s="57" t="s">
        <v>112</v>
      </c>
      <c r="C16" s="59"/>
      <c r="D16" s="59"/>
      <c r="E16" s="58"/>
      <c r="F16" s="58"/>
      <c r="G16" s="58"/>
      <c r="H16" s="58"/>
      <c r="I16" s="58"/>
      <c r="J16" s="225"/>
    </row>
    <row r="17" spans="1:10" s="64" customFormat="1" ht="12.75">
      <c r="A17" s="60">
        <v>10</v>
      </c>
      <c r="B17" s="61" t="s">
        <v>122</v>
      </c>
      <c r="C17" s="69">
        <v>13087561</v>
      </c>
      <c r="D17" s="69">
        <v>14478856.82</v>
      </c>
      <c r="E17" s="68">
        <v>16019858</v>
      </c>
      <c r="F17" s="68">
        <v>16172641</v>
      </c>
      <c r="G17" s="68">
        <v>15878021</v>
      </c>
      <c r="H17" s="68">
        <v>17030243</v>
      </c>
      <c r="I17" s="68">
        <v>17719785</v>
      </c>
      <c r="J17" s="228"/>
    </row>
    <row r="18" spans="1:10" ht="12.75">
      <c r="A18" s="56"/>
      <c r="B18" s="57" t="s">
        <v>118</v>
      </c>
      <c r="C18" s="67"/>
      <c r="D18" s="67"/>
      <c r="E18" s="66"/>
      <c r="F18" s="66"/>
      <c r="G18" s="66"/>
      <c r="H18" s="66"/>
      <c r="I18" s="66"/>
      <c r="J18" s="227"/>
    </row>
    <row r="19" spans="1:10" ht="12.75">
      <c r="A19" s="56">
        <v>11</v>
      </c>
      <c r="B19" s="65" t="s">
        <v>123</v>
      </c>
      <c r="C19" s="67">
        <v>11699.97</v>
      </c>
      <c r="D19" s="67">
        <v>29073.07</v>
      </c>
      <c r="E19" s="66">
        <v>26000</v>
      </c>
      <c r="F19" s="66">
        <v>95000</v>
      </c>
      <c r="G19" s="66">
        <v>208000</v>
      </c>
      <c r="H19" s="66">
        <v>254000</v>
      </c>
      <c r="I19" s="66">
        <v>220000</v>
      </c>
      <c r="J19" s="227"/>
    </row>
    <row r="20" spans="1:10" ht="12.75">
      <c r="A20" s="56">
        <v>12</v>
      </c>
      <c r="B20" s="65" t="s">
        <v>124</v>
      </c>
      <c r="C20" s="67">
        <v>0</v>
      </c>
      <c r="D20" s="67"/>
      <c r="E20" s="66"/>
      <c r="F20" s="66"/>
      <c r="G20" s="66"/>
      <c r="H20" s="66"/>
      <c r="I20" s="66"/>
      <c r="J20" s="227"/>
    </row>
    <row r="21" spans="1:10" s="64" customFormat="1" ht="12.75">
      <c r="A21" s="60">
        <v>13</v>
      </c>
      <c r="B21" s="61" t="s">
        <v>125</v>
      </c>
      <c r="C21" s="69">
        <v>2943164</v>
      </c>
      <c r="D21" s="69">
        <v>1802122.19</v>
      </c>
      <c r="E21" s="68">
        <v>7264142</v>
      </c>
      <c r="F21" s="68">
        <v>13785989</v>
      </c>
      <c r="G21" s="68">
        <v>12361186</v>
      </c>
      <c r="H21" s="68">
        <v>7501500</v>
      </c>
      <c r="I21" s="68">
        <v>3000000</v>
      </c>
      <c r="J21" s="228"/>
    </row>
    <row r="22" spans="1:10" ht="12.75">
      <c r="A22" s="56">
        <v>14</v>
      </c>
      <c r="B22" s="70" t="s">
        <v>126</v>
      </c>
      <c r="C22" s="59">
        <f aca="true" t="shared" si="4" ref="C22:I22">C4-C15</f>
        <v>-794866.4000000004</v>
      </c>
      <c r="D22" s="59">
        <f t="shared" si="4"/>
        <v>572513.3499999996</v>
      </c>
      <c r="E22" s="58">
        <f t="shared" si="4"/>
        <v>-2889371</v>
      </c>
      <c r="F22" s="58">
        <f t="shared" si="4"/>
        <v>-4048730</v>
      </c>
      <c r="G22" s="58">
        <f t="shared" si="4"/>
        <v>405900</v>
      </c>
      <c r="H22" s="58">
        <f t="shared" si="4"/>
        <v>3000000</v>
      </c>
      <c r="I22" s="58">
        <f t="shared" si="4"/>
        <v>2061300</v>
      </c>
      <c r="J22" s="225"/>
    </row>
    <row r="23" spans="1:10" ht="12.75">
      <c r="A23" s="56">
        <v>15</v>
      </c>
      <c r="B23" s="70" t="s">
        <v>127</v>
      </c>
      <c r="C23" s="59">
        <f aca="true" t="shared" si="5" ref="C23:I23">C24-C40</f>
        <v>1145419.81</v>
      </c>
      <c r="D23" s="59">
        <f t="shared" si="5"/>
        <v>-509072</v>
      </c>
      <c r="E23" s="58">
        <f t="shared" si="5"/>
        <v>998470</v>
      </c>
      <c r="F23" s="58">
        <f t="shared" si="5"/>
        <v>4048730</v>
      </c>
      <c r="G23" s="58">
        <f t="shared" si="5"/>
        <v>-405900</v>
      </c>
      <c r="H23" s="58">
        <f t="shared" si="5"/>
        <v>-3000000</v>
      </c>
      <c r="I23" s="58">
        <f t="shared" si="5"/>
        <v>-2061300</v>
      </c>
      <c r="J23" s="225"/>
    </row>
    <row r="24" spans="1:10" ht="14.25">
      <c r="A24" s="56">
        <v>16</v>
      </c>
      <c r="B24" s="70" t="s">
        <v>128</v>
      </c>
      <c r="C24" s="59">
        <f aca="true" t="shared" si="6" ref="C24:H24">C26+C29+C30+C31+C34+C37+C38+C39</f>
        <v>1338576.81</v>
      </c>
      <c r="D24" s="59">
        <f t="shared" si="6"/>
        <v>0</v>
      </c>
      <c r="E24" s="58">
        <f t="shared" si="6"/>
        <v>1418470</v>
      </c>
      <c r="F24" s="58">
        <f t="shared" si="6"/>
        <v>4697200</v>
      </c>
      <c r="G24" s="58">
        <f t="shared" si="6"/>
        <v>610000</v>
      </c>
      <c r="H24" s="58">
        <f t="shared" si="6"/>
        <v>0</v>
      </c>
      <c r="I24" s="58"/>
      <c r="J24" s="225"/>
    </row>
    <row r="25" spans="1:10" ht="12.75">
      <c r="A25" s="56"/>
      <c r="B25" s="57" t="s">
        <v>112</v>
      </c>
      <c r="C25" s="59"/>
      <c r="D25" s="59"/>
      <c r="E25" s="58"/>
      <c r="F25" s="58"/>
      <c r="G25" s="58"/>
      <c r="H25" s="58"/>
      <c r="I25" s="58"/>
      <c r="J25" s="225"/>
    </row>
    <row r="26" spans="1:10" ht="12.75" customHeight="1">
      <c r="A26" s="56">
        <v>17</v>
      </c>
      <c r="B26" s="57" t="s">
        <v>129</v>
      </c>
      <c r="C26" s="67">
        <v>985322</v>
      </c>
      <c r="D26" s="67"/>
      <c r="E26" s="66">
        <v>1418470</v>
      </c>
      <c r="F26" s="66">
        <v>4697200</v>
      </c>
      <c r="G26" s="66">
        <v>610000</v>
      </c>
      <c r="H26" s="66">
        <v>0</v>
      </c>
      <c r="I26" s="66"/>
      <c r="J26" s="227"/>
    </row>
    <row r="27" spans="1:10" ht="12.75" customHeight="1">
      <c r="A27" s="56"/>
      <c r="B27" s="57" t="s">
        <v>5</v>
      </c>
      <c r="C27" s="67"/>
      <c r="D27" s="67"/>
      <c r="E27" s="66"/>
      <c r="F27" s="66"/>
      <c r="G27" s="66"/>
      <c r="H27" s="66"/>
      <c r="I27" s="66"/>
      <c r="J27" s="227"/>
    </row>
    <row r="28" spans="1:10" ht="48" customHeight="1">
      <c r="A28" s="56">
        <v>18</v>
      </c>
      <c r="B28" s="57" t="s">
        <v>130</v>
      </c>
      <c r="C28" s="67"/>
      <c r="D28" s="67"/>
      <c r="E28" s="66"/>
      <c r="F28" s="66">
        <v>2788730</v>
      </c>
      <c r="G28" s="66"/>
      <c r="H28" s="66"/>
      <c r="I28" s="66"/>
      <c r="J28" s="227"/>
    </row>
    <row r="29" spans="1:10" ht="12.75">
      <c r="A29" s="56">
        <v>19</v>
      </c>
      <c r="B29" s="57" t="s">
        <v>131</v>
      </c>
      <c r="C29" s="67"/>
      <c r="D29" s="67"/>
      <c r="E29" s="66"/>
      <c r="F29" s="66"/>
      <c r="G29" s="66"/>
      <c r="H29" s="66"/>
      <c r="I29" s="66"/>
      <c r="J29" s="227"/>
    </row>
    <row r="30" spans="1:10" ht="12.75">
      <c r="A30" s="56">
        <v>20</v>
      </c>
      <c r="B30" s="57" t="s">
        <v>132</v>
      </c>
      <c r="C30" s="67">
        <v>216347.81</v>
      </c>
      <c r="D30" s="67"/>
      <c r="E30" s="66"/>
      <c r="F30" s="66"/>
      <c r="G30" s="66"/>
      <c r="H30" s="66"/>
      <c r="I30" s="66"/>
      <c r="J30" s="227"/>
    </row>
    <row r="31" spans="1:10" ht="12.75">
      <c r="A31" s="56">
        <v>21</v>
      </c>
      <c r="B31" s="57" t="s">
        <v>133</v>
      </c>
      <c r="C31" s="67"/>
      <c r="D31" s="67"/>
      <c r="E31" s="66"/>
      <c r="F31" s="66"/>
      <c r="G31" s="66"/>
      <c r="H31" s="66"/>
      <c r="I31" s="66"/>
      <c r="J31" s="227"/>
    </row>
    <row r="32" spans="1:10" ht="12.75">
      <c r="A32" s="56"/>
      <c r="B32" s="57" t="s">
        <v>5</v>
      </c>
      <c r="C32" s="67"/>
      <c r="D32" s="67"/>
      <c r="E32" s="66"/>
      <c r="F32" s="66"/>
      <c r="G32" s="66"/>
      <c r="H32" s="66"/>
      <c r="I32" s="66"/>
      <c r="J32" s="227"/>
    </row>
    <row r="33" spans="1:10" ht="51" customHeight="1">
      <c r="A33" s="56">
        <v>22</v>
      </c>
      <c r="B33" s="57" t="s">
        <v>130</v>
      </c>
      <c r="C33" s="67"/>
      <c r="D33" s="67"/>
      <c r="E33" s="66"/>
      <c r="F33" s="66"/>
      <c r="G33" s="66"/>
      <c r="H33" s="66"/>
      <c r="I33" s="66"/>
      <c r="J33" s="227"/>
    </row>
    <row r="34" spans="1:10" ht="25.5">
      <c r="A34" s="56">
        <v>23</v>
      </c>
      <c r="B34" s="57" t="s">
        <v>134</v>
      </c>
      <c r="C34" s="67"/>
      <c r="D34" s="67"/>
      <c r="E34" s="66"/>
      <c r="F34" s="66"/>
      <c r="G34" s="66"/>
      <c r="H34" s="66"/>
      <c r="I34" s="66"/>
      <c r="J34" s="227"/>
    </row>
    <row r="35" spans="1:10" ht="12.75">
      <c r="A35" s="56"/>
      <c r="B35" s="57" t="s">
        <v>5</v>
      </c>
      <c r="C35" s="67"/>
      <c r="D35" s="67"/>
      <c r="E35" s="66"/>
      <c r="F35" s="66"/>
      <c r="G35" s="66"/>
      <c r="H35" s="66"/>
      <c r="I35" s="66"/>
      <c r="J35" s="227"/>
    </row>
    <row r="36" spans="1:10" ht="51">
      <c r="A36" s="56">
        <v>24</v>
      </c>
      <c r="B36" s="57" t="s">
        <v>130</v>
      </c>
      <c r="C36" s="67"/>
      <c r="D36" s="67"/>
      <c r="E36" s="66"/>
      <c r="F36" s="66"/>
      <c r="G36" s="66"/>
      <c r="H36" s="66"/>
      <c r="I36" s="66"/>
      <c r="J36" s="227"/>
    </row>
    <row r="37" spans="1:10" ht="12.75">
      <c r="A37" s="56">
        <v>25</v>
      </c>
      <c r="B37" s="71" t="s">
        <v>135</v>
      </c>
      <c r="C37" s="67"/>
      <c r="D37" s="67"/>
      <c r="E37" s="66"/>
      <c r="F37" s="66"/>
      <c r="G37" s="66"/>
      <c r="H37" s="66"/>
      <c r="I37" s="66"/>
      <c r="J37" s="227"/>
    </row>
    <row r="38" spans="1:10" ht="12.75">
      <c r="A38" s="56">
        <v>26</v>
      </c>
      <c r="B38" s="57" t="s">
        <v>136</v>
      </c>
      <c r="C38" s="67">
        <v>136907</v>
      </c>
      <c r="D38" s="67"/>
      <c r="E38" s="66"/>
      <c r="F38" s="66"/>
      <c r="G38" s="66"/>
      <c r="H38" s="66"/>
      <c r="I38" s="66"/>
      <c r="J38" s="227"/>
    </row>
    <row r="39" spans="1:10" ht="12.75">
      <c r="A39" s="56">
        <v>27</v>
      </c>
      <c r="B39" s="57" t="s">
        <v>137</v>
      </c>
      <c r="C39" s="67"/>
      <c r="D39" s="67"/>
      <c r="E39" s="66"/>
      <c r="F39" s="66"/>
      <c r="G39" s="66"/>
      <c r="H39" s="66"/>
      <c r="I39" s="66"/>
      <c r="J39" s="227"/>
    </row>
    <row r="40" spans="1:10" ht="14.25">
      <c r="A40" s="56">
        <v>28</v>
      </c>
      <c r="B40" s="70" t="s">
        <v>138</v>
      </c>
      <c r="C40" s="59">
        <f aca="true" t="shared" si="7" ref="C40:I40">C42+C45+C46+C47+C50+C53</f>
        <v>193157</v>
      </c>
      <c r="D40" s="59">
        <f t="shared" si="7"/>
        <v>509072</v>
      </c>
      <c r="E40" s="58">
        <f t="shared" si="7"/>
        <v>420000</v>
      </c>
      <c r="F40" s="58">
        <f t="shared" si="7"/>
        <v>648470</v>
      </c>
      <c r="G40" s="58">
        <f t="shared" si="7"/>
        <v>1015900</v>
      </c>
      <c r="H40" s="58">
        <f t="shared" si="7"/>
        <v>3000000</v>
      </c>
      <c r="I40" s="58">
        <f t="shared" si="7"/>
        <v>2061300</v>
      </c>
      <c r="J40" s="225"/>
    </row>
    <row r="41" spans="1:10" ht="12.75">
      <c r="A41" s="56"/>
      <c r="B41" s="57" t="s">
        <v>112</v>
      </c>
      <c r="C41" s="59"/>
      <c r="D41" s="59"/>
      <c r="E41" s="58"/>
      <c r="F41" s="58"/>
      <c r="G41" s="58"/>
      <c r="H41" s="58"/>
      <c r="I41" s="58"/>
      <c r="J41" s="225"/>
    </row>
    <row r="42" spans="1:10" ht="25.5">
      <c r="A42" s="56">
        <v>29</v>
      </c>
      <c r="B42" s="57" t="s">
        <v>139</v>
      </c>
      <c r="C42" s="67">
        <v>193157</v>
      </c>
      <c r="D42" s="67">
        <v>486572</v>
      </c>
      <c r="E42" s="66">
        <v>397500</v>
      </c>
      <c r="F42" s="66">
        <v>648470</v>
      </c>
      <c r="G42" s="66">
        <v>1015900</v>
      </c>
      <c r="H42" s="66">
        <v>3000000</v>
      </c>
      <c r="I42" s="66">
        <v>2061300</v>
      </c>
      <c r="J42" s="227"/>
    </row>
    <row r="43" spans="1:10" ht="12.75">
      <c r="A43" s="56"/>
      <c r="B43" s="57" t="s">
        <v>5</v>
      </c>
      <c r="C43" s="67"/>
      <c r="D43" s="67"/>
      <c r="E43" s="66"/>
      <c r="F43" s="66"/>
      <c r="G43" s="66"/>
      <c r="H43" s="66"/>
      <c r="I43" s="66"/>
      <c r="J43" s="227"/>
    </row>
    <row r="44" spans="1:10" ht="48.75" customHeight="1">
      <c r="A44" s="56">
        <v>30</v>
      </c>
      <c r="B44" s="57" t="s">
        <v>130</v>
      </c>
      <c r="C44" s="67"/>
      <c r="D44" s="67"/>
      <c r="E44" s="66"/>
      <c r="F44" s="66"/>
      <c r="G44" s="66"/>
      <c r="H44" s="66">
        <v>1781100</v>
      </c>
      <c r="I44" s="66">
        <v>1007630</v>
      </c>
      <c r="J44" s="227"/>
    </row>
    <row r="45" spans="1:10" ht="12.75">
      <c r="A45" s="56">
        <v>31</v>
      </c>
      <c r="B45" s="57" t="s">
        <v>140</v>
      </c>
      <c r="C45" s="67"/>
      <c r="D45" s="67"/>
      <c r="E45" s="66"/>
      <c r="F45" s="66"/>
      <c r="G45" s="66"/>
      <c r="H45" s="66"/>
      <c r="I45" s="66"/>
      <c r="J45" s="227"/>
    </row>
    <row r="46" spans="1:10" ht="12.75">
      <c r="A46" s="56">
        <v>32</v>
      </c>
      <c r="B46" s="57" t="s">
        <v>141</v>
      </c>
      <c r="C46" s="67"/>
      <c r="D46" s="67"/>
      <c r="E46" s="66"/>
      <c r="F46" s="66"/>
      <c r="G46" s="66"/>
      <c r="H46" s="66"/>
      <c r="I46" s="66"/>
      <c r="J46" s="227"/>
    </row>
    <row r="47" spans="1:10" ht="12.75">
      <c r="A47" s="56">
        <v>33</v>
      </c>
      <c r="B47" s="57" t="s">
        <v>142</v>
      </c>
      <c r="C47" s="67"/>
      <c r="D47" s="67"/>
      <c r="E47" s="66"/>
      <c r="F47" s="66"/>
      <c r="G47" s="66"/>
      <c r="H47" s="66"/>
      <c r="I47" s="66"/>
      <c r="J47" s="227"/>
    </row>
    <row r="48" spans="1:10" ht="12.75">
      <c r="A48" s="56"/>
      <c r="B48" s="57" t="s">
        <v>5</v>
      </c>
      <c r="C48" s="67"/>
      <c r="D48" s="67"/>
      <c r="E48" s="66"/>
      <c r="F48" s="66"/>
      <c r="G48" s="66"/>
      <c r="H48" s="66"/>
      <c r="I48" s="66"/>
      <c r="J48" s="227"/>
    </row>
    <row r="49" spans="1:10" ht="46.5" customHeight="1">
      <c r="A49" s="56">
        <v>34</v>
      </c>
      <c r="B49" s="57" t="s">
        <v>130</v>
      </c>
      <c r="C49" s="67"/>
      <c r="D49" s="67"/>
      <c r="E49" s="66"/>
      <c r="F49" s="66"/>
      <c r="G49" s="66"/>
      <c r="H49" s="66"/>
      <c r="I49" s="66"/>
      <c r="J49" s="227"/>
    </row>
    <row r="50" spans="1:10" ht="12.75">
      <c r="A50" s="56">
        <v>35</v>
      </c>
      <c r="B50" s="57" t="s">
        <v>143</v>
      </c>
      <c r="C50" s="67"/>
      <c r="D50" s="67"/>
      <c r="E50" s="66"/>
      <c r="F50" s="66"/>
      <c r="G50" s="66"/>
      <c r="H50" s="66"/>
      <c r="I50" s="66"/>
      <c r="J50" s="227"/>
    </row>
    <row r="51" spans="1:10" ht="12.75">
      <c r="A51" s="56"/>
      <c r="B51" s="57" t="s">
        <v>5</v>
      </c>
      <c r="C51" s="67"/>
      <c r="D51" s="67"/>
      <c r="E51" s="66"/>
      <c r="F51" s="66"/>
      <c r="G51" s="66"/>
      <c r="H51" s="66"/>
      <c r="I51" s="66"/>
      <c r="J51" s="227"/>
    </row>
    <row r="52" spans="1:10" ht="49.5" customHeight="1">
      <c r="A52" s="56">
        <v>36</v>
      </c>
      <c r="B52" s="57" t="s">
        <v>130</v>
      </c>
      <c r="C52" s="67"/>
      <c r="D52" s="67"/>
      <c r="E52" s="66"/>
      <c r="F52" s="66"/>
      <c r="G52" s="66"/>
      <c r="H52" s="66"/>
      <c r="I52" s="66"/>
      <c r="J52" s="227"/>
    </row>
    <row r="53" spans="1:10" ht="12.75">
      <c r="A53" s="56">
        <v>37</v>
      </c>
      <c r="B53" s="57" t="s">
        <v>144</v>
      </c>
      <c r="C53" s="67"/>
      <c r="D53" s="67">
        <v>22500</v>
      </c>
      <c r="E53" s="66">
        <v>22500</v>
      </c>
      <c r="F53" s="66"/>
      <c r="G53" s="66"/>
      <c r="H53" s="66"/>
      <c r="I53" s="66"/>
      <c r="J53" s="227"/>
    </row>
    <row r="54" spans="1:10" ht="14.25">
      <c r="A54" s="56">
        <v>38</v>
      </c>
      <c r="B54" s="70" t="s">
        <v>145</v>
      </c>
      <c r="C54" s="58">
        <f aca="true" t="shared" si="8" ref="C54:I54">C56+C59+C62+C65+C66</f>
        <v>929072</v>
      </c>
      <c r="D54" s="58">
        <f t="shared" si="8"/>
        <v>420000</v>
      </c>
      <c r="E54" s="58">
        <f t="shared" si="8"/>
        <v>1418470</v>
      </c>
      <c r="F54" s="58">
        <f t="shared" si="8"/>
        <v>5467200</v>
      </c>
      <c r="G54" s="58">
        <f t="shared" si="8"/>
        <v>5061300</v>
      </c>
      <c r="H54" s="58">
        <f t="shared" si="8"/>
        <v>2061300</v>
      </c>
      <c r="I54" s="58">
        <f t="shared" si="8"/>
        <v>0</v>
      </c>
      <c r="J54" s="225"/>
    </row>
    <row r="55" spans="1:10" ht="12.75">
      <c r="A55" s="56"/>
      <c r="B55" s="57" t="s">
        <v>112</v>
      </c>
      <c r="C55" s="59"/>
      <c r="D55" s="59"/>
      <c r="E55" s="58"/>
      <c r="F55" s="58"/>
      <c r="G55" s="58"/>
      <c r="H55" s="58"/>
      <c r="I55" s="58"/>
      <c r="J55" s="225"/>
    </row>
    <row r="56" spans="1:10" ht="25.5">
      <c r="A56" s="56">
        <v>39</v>
      </c>
      <c r="B56" s="57" t="s">
        <v>146</v>
      </c>
      <c r="C56" s="67">
        <v>929072</v>
      </c>
      <c r="D56" s="67">
        <v>420000</v>
      </c>
      <c r="E56" s="66">
        <v>1418470</v>
      </c>
      <c r="F56" s="66">
        <f>E56+F26-F42</f>
        <v>5467200</v>
      </c>
      <c r="G56" s="66">
        <f>F56+G26-G42</f>
        <v>5061300</v>
      </c>
      <c r="H56" s="66">
        <f>G56+H26-H42</f>
        <v>2061300</v>
      </c>
      <c r="I56" s="66"/>
      <c r="J56" s="227"/>
    </row>
    <row r="57" spans="1:10" ht="12.75">
      <c r="A57" s="56"/>
      <c r="B57" s="57" t="s">
        <v>5</v>
      </c>
      <c r="C57" s="67"/>
      <c r="D57" s="67"/>
      <c r="E57" s="66"/>
      <c r="F57" s="66"/>
      <c r="G57" s="66"/>
      <c r="H57" s="66"/>
      <c r="I57" s="66"/>
      <c r="J57" s="227"/>
    </row>
    <row r="58" spans="1:10" ht="47.25" customHeight="1">
      <c r="A58" s="56">
        <v>40</v>
      </c>
      <c r="B58" s="57" t="s">
        <v>130</v>
      </c>
      <c r="C58" s="67"/>
      <c r="D58" s="67"/>
      <c r="E58" s="66"/>
      <c r="F58" s="66">
        <v>2788730</v>
      </c>
      <c r="G58" s="66">
        <v>2788730</v>
      </c>
      <c r="H58" s="66">
        <v>1007630</v>
      </c>
      <c r="I58" s="66"/>
      <c r="J58" s="227"/>
    </row>
    <row r="59" spans="1:10" ht="12.75">
      <c r="A59" s="56">
        <v>41</v>
      </c>
      <c r="B59" s="57" t="s">
        <v>147</v>
      </c>
      <c r="C59" s="67"/>
      <c r="D59" s="67"/>
      <c r="E59" s="66"/>
      <c r="F59" s="66"/>
      <c r="G59" s="66"/>
      <c r="H59" s="66"/>
      <c r="I59" s="66"/>
      <c r="J59" s="227"/>
    </row>
    <row r="60" spans="1:10" ht="12.75">
      <c r="A60" s="56"/>
      <c r="B60" s="57" t="s">
        <v>5</v>
      </c>
      <c r="C60" s="67"/>
      <c r="D60" s="67"/>
      <c r="E60" s="66"/>
      <c r="F60" s="66"/>
      <c r="G60" s="66"/>
      <c r="H60" s="66"/>
      <c r="I60" s="66"/>
      <c r="J60" s="227"/>
    </row>
    <row r="61" spans="1:10" ht="38.25" customHeight="1">
      <c r="A61" s="56">
        <v>42</v>
      </c>
      <c r="B61" s="57" t="s">
        <v>130</v>
      </c>
      <c r="C61" s="67"/>
      <c r="D61" s="67"/>
      <c r="E61" s="66"/>
      <c r="F61" s="66"/>
      <c r="G61" s="66"/>
      <c r="H61" s="66"/>
      <c r="I61" s="66"/>
      <c r="J61" s="227"/>
    </row>
    <row r="62" spans="1:10" ht="12.75">
      <c r="A62" s="56">
        <v>43</v>
      </c>
      <c r="B62" s="57" t="s">
        <v>148</v>
      </c>
      <c r="C62" s="67"/>
      <c r="D62" s="67"/>
      <c r="E62" s="66"/>
      <c r="F62" s="66"/>
      <c r="G62" s="66"/>
      <c r="H62" s="66"/>
      <c r="I62" s="66"/>
      <c r="J62" s="227"/>
    </row>
    <row r="63" spans="1:10" ht="12.75">
      <c r="A63" s="56"/>
      <c r="B63" s="57" t="s">
        <v>5</v>
      </c>
      <c r="C63" s="67"/>
      <c r="D63" s="67"/>
      <c r="E63" s="66"/>
      <c r="F63" s="66"/>
      <c r="G63" s="66"/>
      <c r="H63" s="66"/>
      <c r="I63" s="66"/>
      <c r="J63" s="227"/>
    </row>
    <row r="64" spans="1:10" ht="48" customHeight="1">
      <c r="A64" s="56">
        <v>44</v>
      </c>
      <c r="B64" s="57" t="s">
        <v>130</v>
      </c>
      <c r="C64" s="67"/>
      <c r="D64" s="67"/>
      <c r="E64" s="66"/>
      <c r="F64" s="66"/>
      <c r="G64" s="66"/>
      <c r="H64" s="66"/>
      <c r="I64" s="66"/>
      <c r="J64" s="227"/>
    </row>
    <row r="65" spans="1:10" ht="14.25">
      <c r="A65" s="56">
        <v>45</v>
      </c>
      <c r="B65" s="57" t="s">
        <v>149</v>
      </c>
      <c r="C65" s="67"/>
      <c r="D65" s="67"/>
      <c r="E65" s="66"/>
      <c r="F65" s="66"/>
      <c r="G65" s="66"/>
      <c r="H65" s="66"/>
      <c r="I65" s="66"/>
      <c r="J65" s="227"/>
    </row>
    <row r="66" spans="1:10" ht="12.75">
      <c r="A66" s="56">
        <v>46</v>
      </c>
      <c r="B66" s="57" t="s">
        <v>150</v>
      </c>
      <c r="C66" s="67"/>
      <c r="D66" s="67"/>
      <c r="E66" s="66"/>
      <c r="F66" s="66"/>
      <c r="G66" s="66"/>
      <c r="H66" s="66"/>
      <c r="I66" s="66"/>
      <c r="J66" s="227"/>
    </row>
    <row r="67" spans="1:10" ht="12.75">
      <c r="A67" s="56"/>
      <c r="B67" s="57" t="s">
        <v>5</v>
      </c>
      <c r="C67" s="67"/>
      <c r="D67" s="67"/>
      <c r="E67" s="66"/>
      <c r="F67" s="66"/>
      <c r="G67" s="66"/>
      <c r="H67" s="66"/>
      <c r="I67" s="66"/>
      <c r="J67" s="227"/>
    </row>
    <row r="68" spans="1:10" ht="12.75">
      <c r="A68" s="56">
        <v>47</v>
      </c>
      <c r="B68" s="57" t="s">
        <v>151</v>
      </c>
      <c r="C68" s="67"/>
      <c r="D68" s="67"/>
      <c r="E68" s="66"/>
      <c r="F68" s="66"/>
      <c r="G68" s="66"/>
      <c r="H68" s="66"/>
      <c r="I68" s="66"/>
      <c r="J68" s="227"/>
    </row>
    <row r="69" spans="1:10" ht="12.75">
      <c r="A69" s="56">
        <v>48</v>
      </c>
      <c r="B69" s="57" t="s">
        <v>152</v>
      </c>
      <c r="C69" s="67"/>
      <c r="D69" s="67"/>
      <c r="E69" s="66"/>
      <c r="F69" s="66"/>
      <c r="G69" s="66"/>
      <c r="H69" s="66"/>
      <c r="I69" s="66"/>
      <c r="J69" s="227"/>
    </row>
    <row r="70" spans="1:10" ht="12.75">
      <c r="A70" s="56">
        <v>49</v>
      </c>
      <c r="B70" s="57" t="s">
        <v>153</v>
      </c>
      <c r="C70" s="59">
        <f aca="true" t="shared" si="9" ref="C70:H70">IF(C4=0,0,C54/C4*100)</f>
        <v>6.097930050361586</v>
      </c>
      <c r="D70" s="59">
        <f t="shared" si="9"/>
        <v>2.4920650926737657</v>
      </c>
      <c r="E70" s="59">
        <f t="shared" si="9"/>
        <v>6.955115486533243</v>
      </c>
      <c r="F70" s="59">
        <f t="shared" si="9"/>
        <v>21.100814746486865</v>
      </c>
      <c r="G70" s="59">
        <f t="shared" si="9"/>
        <v>17.668986190206933</v>
      </c>
      <c r="H70" s="59">
        <f t="shared" si="9"/>
        <v>7.486994194301465</v>
      </c>
      <c r="I70" s="59"/>
      <c r="J70" s="229"/>
    </row>
    <row r="71" spans="1:10" ht="25.5">
      <c r="A71" s="56">
        <v>50</v>
      </c>
      <c r="B71" s="57" t="s">
        <v>154</v>
      </c>
      <c r="C71" s="59">
        <f aca="true" t="shared" si="10" ref="C71:H71">(C54-C58-C61-C64)/C4*100</f>
        <v>6.097930050361586</v>
      </c>
      <c r="D71" s="59">
        <f t="shared" si="10"/>
        <v>2.4920650926737657</v>
      </c>
      <c r="E71" s="59">
        <f t="shared" si="10"/>
        <v>6.955115486533243</v>
      </c>
      <c r="F71" s="59">
        <f t="shared" si="10"/>
        <v>10.337631561681055</v>
      </c>
      <c r="G71" s="59">
        <f t="shared" si="10"/>
        <v>7.933536432592135</v>
      </c>
      <c r="H71" s="59">
        <f t="shared" si="10"/>
        <v>3.827109674821532</v>
      </c>
      <c r="I71" s="59"/>
      <c r="J71" s="229"/>
    </row>
    <row r="72" spans="1:10" ht="25.5">
      <c r="A72" s="56">
        <v>51</v>
      </c>
      <c r="B72" s="57" t="s">
        <v>155</v>
      </c>
      <c r="C72" s="59">
        <f aca="true" t="shared" si="11" ref="C72:H72">C54/(C8+C11-C14)*100</f>
        <v>27.76526569839504</v>
      </c>
      <c r="D72" s="59">
        <f t="shared" si="11"/>
        <v>11.594046710978747</v>
      </c>
      <c r="E72" s="59">
        <f>E54/(F8+E11-F14)*100</f>
        <v>-240.49446096566035</v>
      </c>
      <c r="F72" s="59">
        <f>F54/(G8+F11-G14)*100</f>
        <v>147.5023984787871</v>
      </c>
      <c r="G72" s="59">
        <f t="shared" si="11"/>
        <v>114.7995029052011</v>
      </c>
      <c r="H72" s="59">
        <f t="shared" si="11"/>
        <v>45.127774456142774</v>
      </c>
      <c r="I72" s="59"/>
      <c r="J72" s="229"/>
    </row>
    <row r="73" spans="1:10" ht="38.25">
      <c r="A73" s="56">
        <v>52</v>
      </c>
      <c r="B73" s="57" t="s">
        <v>156</v>
      </c>
      <c r="C73" s="59">
        <f aca="true" t="shared" si="12" ref="C73:H73">(C54-C58-C61-C64)/(C8+C11-C14)*100</f>
        <v>27.76526569839504</v>
      </c>
      <c r="D73" s="59">
        <f t="shared" si="12"/>
        <v>11.594046710978747</v>
      </c>
      <c r="E73" s="59">
        <f>(E54-E58-E61-E64)/(F8+E11-F14)*100</f>
        <v>-240.49446096566035</v>
      </c>
      <c r="F73" s="59">
        <f>(F54-F58-F61-F64)/(G8+F11-G14)*100</f>
        <v>72.26381863723238</v>
      </c>
      <c r="G73" s="59">
        <f t="shared" si="12"/>
        <v>51.54602697276843</v>
      </c>
      <c r="H73" s="59">
        <f t="shared" si="12"/>
        <v>23.067861112503742</v>
      </c>
      <c r="I73" s="59"/>
      <c r="J73" s="229"/>
    </row>
    <row r="74" spans="1:10" ht="14.25">
      <c r="A74" s="56">
        <v>53</v>
      </c>
      <c r="B74" s="70" t="s">
        <v>157</v>
      </c>
      <c r="C74" s="59">
        <f aca="true" t="shared" si="13" ref="C74:I74">C76+C79+C82+C85</f>
        <v>204856.97</v>
      </c>
      <c r="D74" s="59">
        <f t="shared" si="13"/>
        <v>515645.07</v>
      </c>
      <c r="E74" s="59">
        <f t="shared" si="13"/>
        <v>423500</v>
      </c>
      <c r="F74" s="59">
        <f t="shared" si="13"/>
        <v>743470</v>
      </c>
      <c r="G74" s="59">
        <f t="shared" si="13"/>
        <v>1223900</v>
      </c>
      <c r="H74" s="59">
        <f t="shared" si="13"/>
        <v>3254000</v>
      </c>
      <c r="I74" s="59">
        <f t="shared" si="13"/>
        <v>2281300</v>
      </c>
      <c r="J74" s="229"/>
    </row>
    <row r="75" spans="1:10" ht="15" customHeight="1">
      <c r="A75" s="56"/>
      <c r="B75" s="57" t="s">
        <v>158</v>
      </c>
      <c r="C75" s="59"/>
      <c r="D75" s="59"/>
      <c r="E75" s="59"/>
      <c r="F75" s="59"/>
      <c r="G75" s="59"/>
      <c r="H75" s="59"/>
      <c r="I75" s="59"/>
      <c r="J75" s="229"/>
    </row>
    <row r="76" spans="1:10" ht="12.75">
      <c r="A76" s="56">
        <v>54</v>
      </c>
      <c r="B76" s="57" t="s">
        <v>159</v>
      </c>
      <c r="C76" s="67">
        <f aca="true" t="shared" si="14" ref="C76:I76">C19+C42</f>
        <v>204856.97</v>
      </c>
      <c r="D76" s="67">
        <f t="shared" si="14"/>
        <v>515645.07</v>
      </c>
      <c r="E76" s="67">
        <f t="shared" si="14"/>
        <v>423500</v>
      </c>
      <c r="F76" s="67">
        <f t="shared" si="14"/>
        <v>743470</v>
      </c>
      <c r="G76" s="67">
        <f t="shared" si="14"/>
        <v>1223900</v>
      </c>
      <c r="H76" s="67">
        <f t="shared" si="14"/>
        <v>3254000</v>
      </c>
      <c r="I76" s="67">
        <f t="shared" si="14"/>
        <v>2281300</v>
      </c>
      <c r="J76" s="230"/>
    </row>
    <row r="77" spans="1:10" ht="12.75">
      <c r="A77" s="56"/>
      <c r="B77" s="57" t="s">
        <v>5</v>
      </c>
      <c r="C77" s="67"/>
      <c r="D77" s="67"/>
      <c r="E77" s="67"/>
      <c r="F77" s="67"/>
      <c r="G77" s="67"/>
      <c r="H77" s="67"/>
      <c r="I77" s="67"/>
      <c r="J77" s="230"/>
    </row>
    <row r="78" spans="1:10" ht="49.5" customHeight="1">
      <c r="A78" s="56">
        <v>55</v>
      </c>
      <c r="B78" s="57" t="s">
        <v>130</v>
      </c>
      <c r="C78" s="67"/>
      <c r="D78" s="67"/>
      <c r="E78" s="67"/>
      <c r="F78" s="67">
        <v>395000</v>
      </c>
      <c r="G78" s="67">
        <v>304000</v>
      </c>
      <c r="H78" s="67">
        <v>1793200</v>
      </c>
      <c r="I78" s="67">
        <v>1585000</v>
      </c>
      <c r="J78" s="230"/>
    </row>
    <row r="79" spans="1:10" ht="12.75">
      <c r="A79" s="56">
        <v>56</v>
      </c>
      <c r="B79" s="57" t="s">
        <v>160</v>
      </c>
      <c r="C79" s="67"/>
      <c r="D79" s="67"/>
      <c r="E79" s="67"/>
      <c r="F79" s="67"/>
      <c r="G79" s="67"/>
      <c r="H79" s="67"/>
      <c r="I79" s="67"/>
      <c r="J79" s="230"/>
    </row>
    <row r="80" spans="1:10" ht="12.75">
      <c r="A80" s="56"/>
      <c r="B80" s="57" t="s">
        <v>5</v>
      </c>
      <c r="C80" s="67"/>
      <c r="D80" s="67"/>
      <c r="E80" s="67"/>
      <c r="F80" s="67"/>
      <c r="G80" s="67"/>
      <c r="H80" s="67"/>
      <c r="I80" s="67"/>
      <c r="J80" s="230"/>
    </row>
    <row r="81" spans="1:10" ht="36.75" customHeight="1">
      <c r="A81" s="56">
        <v>57</v>
      </c>
      <c r="B81" s="57" t="s">
        <v>130</v>
      </c>
      <c r="C81" s="67"/>
      <c r="D81" s="67"/>
      <c r="E81" s="67"/>
      <c r="F81" s="67"/>
      <c r="G81" s="67"/>
      <c r="H81" s="67"/>
      <c r="I81" s="67"/>
      <c r="J81" s="230"/>
    </row>
    <row r="82" spans="1:10" ht="12.75">
      <c r="A82" s="56">
        <v>58</v>
      </c>
      <c r="B82" s="57" t="s">
        <v>161</v>
      </c>
      <c r="C82" s="67"/>
      <c r="D82" s="67"/>
      <c r="E82" s="67"/>
      <c r="F82" s="67"/>
      <c r="G82" s="67"/>
      <c r="H82" s="67"/>
      <c r="I82" s="67"/>
      <c r="J82" s="230"/>
    </row>
    <row r="83" spans="1:10" ht="12.75">
      <c r="A83" s="56"/>
      <c r="B83" s="57" t="s">
        <v>5</v>
      </c>
      <c r="C83" s="67"/>
      <c r="D83" s="67"/>
      <c r="E83" s="67"/>
      <c r="F83" s="67"/>
      <c r="G83" s="67"/>
      <c r="H83" s="67"/>
      <c r="I83" s="67"/>
      <c r="J83" s="230"/>
    </row>
    <row r="84" spans="1:10" ht="51" customHeight="1">
      <c r="A84" s="56">
        <v>59</v>
      </c>
      <c r="B84" s="57" t="s">
        <v>130</v>
      </c>
      <c r="C84" s="67"/>
      <c r="D84" s="67"/>
      <c r="E84" s="67"/>
      <c r="F84" s="67"/>
      <c r="G84" s="67"/>
      <c r="H84" s="67"/>
      <c r="I84" s="67"/>
      <c r="J84" s="230"/>
    </row>
    <row r="85" spans="1:10" ht="25.5" customHeight="1">
      <c r="A85" s="56">
        <v>60</v>
      </c>
      <c r="B85" s="57" t="s">
        <v>162</v>
      </c>
      <c r="C85" s="67"/>
      <c r="D85" s="67"/>
      <c r="E85" s="67"/>
      <c r="F85" s="67"/>
      <c r="G85" s="67"/>
      <c r="H85" s="67"/>
      <c r="I85" s="67"/>
      <c r="J85" s="230"/>
    </row>
    <row r="86" spans="1:10" ht="12.75">
      <c r="A86" s="56">
        <v>61</v>
      </c>
      <c r="B86" s="57" t="s">
        <v>163</v>
      </c>
      <c r="C86" s="67">
        <f aca="true" t="shared" si="15" ref="C86:H86">C76/C4*100</f>
        <v>1.3445712209484537</v>
      </c>
      <c r="D86" s="67">
        <f t="shared" si="15"/>
        <v>3.0595739979912393</v>
      </c>
      <c r="E86" s="67">
        <f t="shared" si="15"/>
        <v>2.0765271091717334</v>
      </c>
      <c r="F86" s="67">
        <f t="shared" si="15"/>
        <v>2.869443726143289</v>
      </c>
      <c r="G86" s="67">
        <f t="shared" si="15"/>
        <v>4.272631971666225</v>
      </c>
      <c r="H86" s="67">
        <f t="shared" si="15"/>
        <v>11.819084610807241</v>
      </c>
      <c r="I86" s="67">
        <f>I76/I4*100</f>
        <v>10.014009429313836</v>
      </c>
      <c r="J86" s="230"/>
    </row>
    <row r="87" spans="1:10" ht="25.5">
      <c r="A87" s="56">
        <v>62</v>
      </c>
      <c r="B87" s="57" t="s">
        <v>164</v>
      </c>
      <c r="C87" s="67">
        <f aca="true" t="shared" si="16" ref="C87:H87">(C74-C78-C81-C84)/C4*100</f>
        <v>1.3445712209484537</v>
      </c>
      <c r="D87" s="67">
        <f t="shared" si="16"/>
        <v>3.0595739979912393</v>
      </c>
      <c r="E87" s="67">
        <f t="shared" si="16"/>
        <v>2.0765271091717334</v>
      </c>
      <c r="F87" s="67">
        <f t="shared" si="16"/>
        <v>1.3449299302583182</v>
      </c>
      <c r="G87" s="67">
        <f t="shared" si="16"/>
        <v>3.2113686990242347</v>
      </c>
      <c r="H87" s="67">
        <f t="shared" si="16"/>
        <v>5.305875476173085</v>
      </c>
      <c r="I87" s="67">
        <f>(I74-I78-I81-I84)/I4*100</f>
        <v>3.0564830428401457</v>
      </c>
      <c r="J87" s="230"/>
    </row>
    <row r="88" spans="1:10" ht="38.25">
      <c r="A88" s="56">
        <v>63</v>
      </c>
      <c r="B88" s="57" t="s">
        <v>165</v>
      </c>
      <c r="C88" s="67">
        <f aca="true" t="shared" si="17" ref="C88:H88">C74/(C8+C11-C14)*100</f>
        <v>6.1221392983731535</v>
      </c>
      <c r="D88" s="67">
        <f t="shared" si="17"/>
        <v>14.23431673301406</v>
      </c>
      <c r="E88" s="67">
        <f>E74/(F8+E11-F14)*100</f>
        <v>-71.80229699532394</v>
      </c>
      <c r="F88" s="67">
        <f>F74/(G8+F11-G14)*100</f>
        <v>20.05845921075209</v>
      </c>
      <c r="G88" s="67">
        <f t="shared" si="17"/>
        <v>27.760281272731437</v>
      </c>
      <c r="H88" s="67">
        <f t="shared" si="17"/>
        <v>71.23940138761394</v>
      </c>
      <c r="I88" s="67">
        <f>I74/(I8+I11-I14)*100</f>
        <v>50.042533850495815</v>
      </c>
      <c r="J88" s="230"/>
    </row>
    <row r="89" spans="1:10" ht="38.25">
      <c r="A89" s="56">
        <v>64</v>
      </c>
      <c r="B89" s="57" t="s">
        <v>166</v>
      </c>
      <c r="C89" s="67">
        <f aca="true" t="shared" si="18" ref="C89:H89">(C74-C78-C81-C84)/(C8+C11-C14)*100</f>
        <v>6.1221392983731535</v>
      </c>
      <c r="D89" s="67">
        <f t="shared" si="18"/>
        <v>14.23431673301406</v>
      </c>
      <c r="E89" s="67">
        <f>(E74-E78-E81-E84)/(F8+E11-F14)*100</f>
        <v>-71.80229699532394</v>
      </c>
      <c r="F89" s="67">
        <f>(F74-F78-F81-F84)/(G8+F11-G14)*100</f>
        <v>9.401551214132086</v>
      </c>
      <c r="G89" s="67">
        <f t="shared" si="18"/>
        <v>20.865007551912452</v>
      </c>
      <c r="H89" s="67">
        <f t="shared" si="18"/>
        <v>31.981105576836644</v>
      </c>
      <c r="I89" s="67">
        <f>(I74-I78-I81-I84)/(I8+I11-I14)*100</f>
        <v>15.2740175865078</v>
      </c>
      <c r="J89" s="230"/>
    </row>
    <row r="90" spans="1:10" ht="76.5">
      <c r="A90" s="56">
        <v>65</v>
      </c>
      <c r="B90" s="57" t="s">
        <v>167</v>
      </c>
      <c r="C90" s="67"/>
      <c r="D90" s="67"/>
      <c r="E90" s="67" t="e">
        <f>((B6+B13-(B17-B19))/B4+(C6+C13-(C17-C19))/C4+(D6+E13-(D17-D19))/D4)/3*100</f>
        <v>#VALUE!</v>
      </c>
      <c r="F90" s="67">
        <f>((C6+C13-(C17-C19))/C4+(D6+D13-(D17-D19))/D4+(E6+F13-(E17-E19))/E4)/3*100</f>
        <v>10.479449221513452</v>
      </c>
      <c r="G90" s="67">
        <f>((D6+D13-(D17-D19))/D4+(E6+E13-(E17-E19))/E4+(F6+G13-(F17-F19))/F4)/3*100</f>
        <v>9.254832336662606</v>
      </c>
      <c r="H90" s="67">
        <f>((E6+E13-(E17-E19))/E4+(F6+F13-(F17-F19))/F4+(G6+H13-(G17-G19))/G4)/3*100</f>
        <v>11.241543241441503</v>
      </c>
      <c r="I90" s="67">
        <f>((F6+F13-(F17-F19))/F4+(G6+G13-(G17-G19))/G4+(H6+I13-(H17-H19))/H4)/3*100</f>
        <v>16.244378051054635</v>
      </c>
      <c r="J90" s="230"/>
    </row>
    <row r="91" spans="1:10" ht="25.5">
      <c r="A91" s="56">
        <v>66</v>
      </c>
      <c r="B91" s="57" t="s">
        <v>168</v>
      </c>
      <c r="C91" s="67">
        <f aca="true" t="shared" si="19" ref="C91:H91">C6-C17</f>
        <v>1967394.379999999</v>
      </c>
      <c r="D91" s="67">
        <f t="shared" si="19"/>
        <v>1698831.2599999998</v>
      </c>
      <c r="E91" s="67">
        <f t="shared" si="19"/>
        <v>1426071</v>
      </c>
      <c r="F91" s="67">
        <f t="shared" si="19"/>
        <v>2209068</v>
      </c>
      <c r="G91" s="67">
        <f t="shared" si="19"/>
        <v>4536594</v>
      </c>
      <c r="H91" s="67">
        <f t="shared" si="19"/>
        <v>5679817</v>
      </c>
      <c r="I91" s="67"/>
      <c r="J91" s="230"/>
    </row>
    <row r="92" ht="12.75">
      <c r="J92" s="223"/>
    </row>
    <row r="93" spans="1:10" ht="14.25">
      <c r="A93" s="72" t="s">
        <v>169</v>
      </c>
      <c r="J93" s="223"/>
    </row>
    <row r="94" spans="1:10" ht="12.75">
      <c r="A94" s="296" t="s">
        <v>170</v>
      </c>
      <c r="B94" s="297"/>
      <c r="C94" s="297"/>
      <c r="D94" s="297"/>
      <c r="E94" s="297"/>
      <c r="F94" s="297"/>
      <c r="G94" s="297"/>
      <c r="H94" s="297"/>
      <c r="I94" s="297"/>
      <c r="J94" s="223"/>
    </row>
    <row r="95" spans="1:10" ht="14.25">
      <c r="A95" s="72" t="s">
        <v>171</v>
      </c>
      <c r="J95" s="223"/>
    </row>
    <row r="96" spans="1:10" ht="53.25" customHeight="1">
      <c r="A96" s="296" t="s">
        <v>172</v>
      </c>
      <c r="B96" s="297"/>
      <c r="C96" s="297"/>
      <c r="D96" s="297"/>
      <c r="E96" s="297"/>
      <c r="F96" s="297"/>
      <c r="G96" s="297"/>
      <c r="H96" s="297"/>
      <c r="I96" s="297"/>
      <c r="J96" s="223"/>
    </row>
    <row r="97" spans="1:10" ht="14.25">
      <c r="A97" s="73"/>
      <c r="J97" s="223"/>
    </row>
    <row r="98" spans="1:10" ht="14.25">
      <c r="A98" s="73"/>
      <c r="J98" s="223"/>
    </row>
    <row r="99" spans="7:10" ht="12.75">
      <c r="G99" s="75"/>
      <c r="J99" s="223"/>
    </row>
    <row r="100" spans="7:10" ht="25.5" customHeight="1">
      <c r="G100" s="76"/>
      <c r="J100" s="223"/>
    </row>
    <row r="101" ht="12.75">
      <c r="J101" s="223"/>
    </row>
    <row r="102" ht="12.75">
      <c r="J102" s="223"/>
    </row>
    <row r="103" ht="12.75">
      <c r="J103" s="223"/>
    </row>
    <row r="104" ht="12.75">
      <c r="J104" s="223"/>
    </row>
    <row r="105" ht="12.75">
      <c r="J105" s="223"/>
    </row>
    <row r="106" ht="12.75">
      <c r="J106" s="223"/>
    </row>
    <row r="107" ht="12.75">
      <c r="J107" s="223"/>
    </row>
    <row r="108" ht="12.75">
      <c r="J108" s="223"/>
    </row>
    <row r="109" ht="12.75">
      <c r="J109" s="223"/>
    </row>
    <row r="110" ht="12.75">
      <c r="J110" s="223"/>
    </row>
    <row r="111" ht="12.75">
      <c r="J111" s="223"/>
    </row>
    <row r="112" ht="12.75">
      <c r="J112" s="223"/>
    </row>
    <row r="113" ht="12.75">
      <c r="J113" s="223"/>
    </row>
    <row r="114" ht="12.75">
      <c r="J114" s="223"/>
    </row>
    <row r="115" ht="12.75">
      <c r="J115" s="223"/>
    </row>
    <row r="116" ht="12.75">
      <c r="J116" s="223"/>
    </row>
    <row r="117" ht="12.75">
      <c r="J117" s="223"/>
    </row>
    <row r="118" ht="12.75">
      <c r="J118" s="223"/>
    </row>
    <row r="119" ht="12.75">
      <c r="J119" s="223"/>
    </row>
    <row r="120" ht="12.75">
      <c r="J120" s="223"/>
    </row>
    <row r="121" ht="12.75">
      <c r="J121" s="223"/>
    </row>
    <row r="122" ht="12.75">
      <c r="J122" s="223"/>
    </row>
    <row r="123" ht="12.75">
      <c r="J123" s="223"/>
    </row>
    <row r="124" ht="12.75">
      <c r="J124" s="223"/>
    </row>
    <row r="125" ht="12.75">
      <c r="J125" s="223"/>
    </row>
    <row r="126" ht="12.75">
      <c r="J126" s="223"/>
    </row>
    <row r="127" ht="12.75">
      <c r="J127" s="223"/>
    </row>
    <row r="128" ht="12.75">
      <c r="J128" s="223"/>
    </row>
    <row r="129" ht="12.75">
      <c r="J129" s="223"/>
    </row>
    <row r="130" ht="12.75">
      <c r="J130" s="223"/>
    </row>
    <row r="131" ht="12.75">
      <c r="J131" s="223"/>
    </row>
    <row r="132" ht="12.75">
      <c r="J132" s="223"/>
    </row>
    <row r="133" ht="12.75">
      <c r="J133" s="223"/>
    </row>
    <row r="134" ht="12.75">
      <c r="J134" s="223"/>
    </row>
    <row r="135" ht="12.75">
      <c r="J135" s="223"/>
    </row>
    <row r="136" ht="12.75">
      <c r="J136" s="223"/>
    </row>
    <row r="137" ht="12.75">
      <c r="J137" s="223"/>
    </row>
    <row r="138" ht="12.75">
      <c r="J138" s="223"/>
    </row>
    <row r="139" ht="12.75">
      <c r="J139" s="223"/>
    </row>
    <row r="140" ht="12.75">
      <c r="J140" s="223"/>
    </row>
    <row r="141" ht="12.75">
      <c r="J141" s="223"/>
    </row>
    <row r="142" ht="12.75">
      <c r="J142" s="223"/>
    </row>
    <row r="143" ht="12.75">
      <c r="J143" s="223"/>
    </row>
    <row r="144" ht="12.75">
      <c r="J144" s="223"/>
    </row>
    <row r="145" ht="12.75">
      <c r="J145" s="223"/>
    </row>
    <row r="146" ht="12.75">
      <c r="J146" s="223"/>
    </row>
    <row r="147" ht="12.75">
      <c r="J147" s="223"/>
    </row>
    <row r="148" ht="12.75">
      <c r="J148" s="223"/>
    </row>
    <row r="149" ht="12.75">
      <c r="J149" s="223"/>
    </row>
    <row r="150" ht="12.75">
      <c r="J150" s="223"/>
    </row>
    <row r="151" ht="12.75">
      <c r="J151" s="223"/>
    </row>
    <row r="152" ht="12.75">
      <c r="J152" s="223"/>
    </row>
    <row r="153" ht="12.75">
      <c r="J153" s="223"/>
    </row>
    <row r="154" ht="12.75">
      <c r="J154" s="223"/>
    </row>
    <row r="155" ht="12.75">
      <c r="J155" s="223"/>
    </row>
    <row r="156" ht="12.75">
      <c r="J156" s="223"/>
    </row>
    <row r="157" ht="12.75">
      <c r="J157" s="223"/>
    </row>
    <row r="158" ht="12.75">
      <c r="J158" s="223"/>
    </row>
    <row r="159" ht="12.75">
      <c r="J159" s="223"/>
    </row>
    <row r="160" ht="12.75">
      <c r="J160" s="223"/>
    </row>
    <row r="161" ht="12.75">
      <c r="J161" s="223"/>
    </row>
    <row r="162" ht="12.75">
      <c r="J162" s="223"/>
    </row>
    <row r="163" ht="12.75">
      <c r="J163" s="223"/>
    </row>
    <row r="164" ht="12.75">
      <c r="J164" s="223"/>
    </row>
    <row r="165" ht="12.75">
      <c r="J165" s="223"/>
    </row>
    <row r="166" ht="12.75">
      <c r="J166" s="223"/>
    </row>
    <row r="167" ht="12.75">
      <c r="J167" s="223"/>
    </row>
    <row r="168" ht="12.75">
      <c r="J168" s="223"/>
    </row>
    <row r="169" ht="12.75">
      <c r="J169" s="223"/>
    </row>
    <row r="170" ht="12.75">
      <c r="J170" s="223"/>
    </row>
    <row r="171" ht="12.75">
      <c r="J171" s="223"/>
    </row>
    <row r="172" ht="12.75">
      <c r="J172" s="223"/>
    </row>
    <row r="173" ht="12.75">
      <c r="J173" s="223"/>
    </row>
    <row r="174" ht="12.75">
      <c r="J174" s="223"/>
    </row>
    <row r="175" ht="12.75">
      <c r="J175" s="223"/>
    </row>
    <row r="176" ht="12.75">
      <c r="J176" s="223"/>
    </row>
    <row r="177" ht="12.75">
      <c r="J177" s="223"/>
    </row>
    <row r="178" ht="12.75">
      <c r="J178" s="223"/>
    </row>
    <row r="179" ht="12.75">
      <c r="J179" s="223"/>
    </row>
    <row r="180" ht="12.75">
      <c r="J180" s="223"/>
    </row>
    <row r="181" ht="12.75">
      <c r="J181" s="223"/>
    </row>
    <row r="182" ht="12.75">
      <c r="J182" s="223"/>
    </row>
    <row r="183" ht="12.75">
      <c r="J183" s="223"/>
    </row>
    <row r="184" ht="12.75">
      <c r="J184" s="223"/>
    </row>
    <row r="185" ht="12.75">
      <c r="J185" s="223"/>
    </row>
    <row r="186" ht="12.75">
      <c r="J186" s="223"/>
    </row>
    <row r="187" ht="12.75">
      <c r="J187" s="223"/>
    </row>
    <row r="188" ht="12.75">
      <c r="J188" s="223"/>
    </row>
    <row r="189" ht="12.75">
      <c r="J189" s="223"/>
    </row>
    <row r="190" ht="12.75">
      <c r="J190" s="223"/>
    </row>
    <row r="191" ht="12.75">
      <c r="J191" s="223"/>
    </row>
    <row r="192" ht="12.75">
      <c r="J192" s="223"/>
    </row>
    <row r="193" ht="12.75">
      <c r="J193" s="223"/>
    </row>
    <row r="194" ht="12.75">
      <c r="J194" s="223"/>
    </row>
    <row r="195" ht="12.75">
      <c r="J195" s="223"/>
    </row>
    <row r="196" ht="12.75">
      <c r="J196" s="223"/>
    </row>
    <row r="197" ht="12.75">
      <c r="J197" s="223"/>
    </row>
    <row r="198" ht="12.75">
      <c r="J198" s="223"/>
    </row>
    <row r="199" ht="12.75">
      <c r="J199" s="223"/>
    </row>
    <row r="200" ht="12.75">
      <c r="J200" s="223"/>
    </row>
    <row r="201" ht="12.75">
      <c r="J201" s="223"/>
    </row>
    <row r="202" ht="12.75">
      <c r="J202" s="223"/>
    </row>
    <row r="203" ht="12.75">
      <c r="J203" s="223"/>
    </row>
    <row r="204" ht="12.75">
      <c r="J204" s="223"/>
    </row>
    <row r="205" ht="12.75">
      <c r="J205" s="223"/>
    </row>
    <row r="206" ht="12.75">
      <c r="J206" s="223"/>
    </row>
    <row r="207" ht="12.75">
      <c r="J207" s="223"/>
    </row>
    <row r="208" ht="12.75">
      <c r="J208" s="223"/>
    </row>
    <row r="209" ht="12.75">
      <c r="J209" s="223"/>
    </row>
    <row r="210" ht="12.75">
      <c r="J210" s="223"/>
    </row>
    <row r="211" ht="12.75">
      <c r="J211" s="223"/>
    </row>
    <row r="212" ht="12.75">
      <c r="J212" s="223"/>
    </row>
    <row r="213" ht="12.75">
      <c r="J213" s="223"/>
    </row>
    <row r="214" ht="12.75">
      <c r="J214" s="223"/>
    </row>
    <row r="215" ht="12.75">
      <c r="J215" s="223"/>
    </row>
    <row r="216" ht="12.75">
      <c r="J216" s="223"/>
    </row>
    <row r="217" ht="12.75">
      <c r="J217" s="223"/>
    </row>
    <row r="218" ht="12.75">
      <c r="J218" s="223"/>
    </row>
    <row r="219" ht="12.75">
      <c r="J219" s="223"/>
    </row>
    <row r="220" ht="12.75">
      <c r="J220" s="223"/>
    </row>
    <row r="221" ht="12.75">
      <c r="J221" s="223"/>
    </row>
    <row r="222" ht="12.75">
      <c r="J222" s="223"/>
    </row>
    <row r="223" ht="12.75">
      <c r="J223" s="223"/>
    </row>
    <row r="224" ht="12.75">
      <c r="J224" s="223"/>
    </row>
    <row r="225" ht="12.75">
      <c r="J225" s="223"/>
    </row>
    <row r="226" ht="12.75">
      <c r="J226" s="223"/>
    </row>
    <row r="227" ht="12.75">
      <c r="J227" s="223"/>
    </row>
    <row r="228" ht="12.75">
      <c r="J228" s="223"/>
    </row>
    <row r="229" ht="12.75">
      <c r="J229" s="223"/>
    </row>
    <row r="230" ht="12.75">
      <c r="J230" s="223"/>
    </row>
    <row r="231" ht="12.75">
      <c r="J231" s="223"/>
    </row>
    <row r="232" ht="12.75">
      <c r="J232" s="223"/>
    </row>
    <row r="233" ht="12.75">
      <c r="J233" s="223"/>
    </row>
    <row r="234" ht="12.75">
      <c r="J234" s="223"/>
    </row>
    <row r="235" ht="12.75">
      <c r="J235" s="223"/>
    </row>
    <row r="236" ht="12.75">
      <c r="J236" s="223"/>
    </row>
    <row r="237" ht="12.75">
      <c r="J237" s="223"/>
    </row>
    <row r="238" ht="12.75">
      <c r="J238" s="223"/>
    </row>
    <row r="239" ht="12.75">
      <c r="J239" s="223"/>
    </row>
    <row r="240" ht="12.75">
      <c r="J240" s="223"/>
    </row>
    <row r="241" ht="12.75">
      <c r="J241" s="223"/>
    </row>
    <row r="242" ht="12.75">
      <c r="J242" s="223"/>
    </row>
    <row r="243" ht="12.75">
      <c r="J243" s="223"/>
    </row>
    <row r="244" ht="12.75">
      <c r="J244" s="223"/>
    </row>
    <row r="245" ht="12.75">
      <c r="J245" s="223"/>
    </row>
    <row r="246" ht="12.75">
      <c r="J246" s="223"/>
    </row>
    <row r="247" ht="12.75">
      <c r="J247" s="223"/>
    </row>
    <row r="248" ht="12.75">
      <c r="J248" s="223"/>
    </row>
    <row r="249" ht="12.75">
      <c r="J249" s="223"/>
    </row>
    <row r="250" ht="12.75">
      <c r="J250" s="223"/>
    </row>
    <row r="251" ht="12.75">
      <c r="J251" s="223"/>
    </row>
    <row r="252" ht="12.75">
      <c r="J252" s="223"/>
    </row>
    <row r="253" ht="12.75">
      <c r="J253" s="223"/>
    </row>
    <row r="254" ht="12.75">
      <c r="J254" s="223"/>
    </row>
    <row r="255" ht="12.75">
      <c r="J255" s="223"/>
    </row>
    <row r="256" ht="12.75">
      <c r="J256" s="223"/>
    </row>
    <row r="257" ht="12.75">
      <c r="J257" s="223"/>
    </row>
    <row r="258" ht="12.75">
      <c r="J258" s="223"/>
    </row>
    <row r="259" ht="12.75">
      <c r="J259" s="223"/>
    </row>
    <row r="260" ht="12.75">
      <c r="J260" s="223"/>
    </row>
    <row r="261" ht="12.75">
      <c r="J261" s="223"/>
    </row>
    <row r="262" ht="12.75">
      <c r="J262" s="223"/>
    </row>
    <row r="263" ht="12.75">
      <c r="J263" s="223"/>
    </row>
    <row r="264" ht="12.75">
      <c r="J264" s="223"/>
    </row>
    <row r="265" ht="12.75">
      <c r="J265" s="223"/>
    </row>
    <row r="266" ht="12.75">
      <c r="J266" s="223"/>
    </row>
    <row r="267" ht="12.75">
      <c r="J267" s="223"/>
    </row>
    <row r="268" ht="12.75">
      <c r="J268" s="223"/>
    </row>
    <row r="269" ht="12.75">
      <c r="J269" s="223"/>
    </row>
    <row r="270" ht="12.75">
      <c r="J270" s="223"/>
    </row>
    <row r="271" ht="12.75">
      <c r="J271" s="223"/>
    </row>
    <row r="272" ht="12.75">
      <c r="J272" s="223"/>
    </row>
    <row r="273" ht="12.75">
      <c r="J273" s="223"/>
    </row>
    <row r="274" ht="12.75">
      <c r="J274" s="223"/>
    </row>
    <row r="275" ht="12.75">
      <c r="J275" s="223"/>
    </row>
    <row r="276" ht="12.75">
      <c r="J276" s="223"/>
    </row>
    <row r="277" ht="12.75">
      <c r="J277" s="223"/>
    </row>
    <row r="278" ht="12.75">
      <c r="J278" s="223"/>
    </row>
    <row r="279" ht="12.75">
      <c r="J279" s="223"/>
    </row>
    <row r="280" ht="12.75">
      <c r="J280" s="223"/>
    </row>
    <row r="281" ht="12.75">
      <c r="J281" s="223"/>
    </row>
    <row r="282" ht="12.75">
      <c r="J282" s="223"/>
    </row>
    <row r="283" ht="12.75">
      <c r="J283" s="223"/>
    </row>
    <row r="284" ht="12.75">
      <c r="J284" s="223"/>
    </row>
    <row r="285" ht="12.75">
      <c r="J285" s="223"/>
    </row>
    <row r="286" ht="12.75">
      <c r="J286" s="223"/>
    </row>
    <row r="287" ht="12.75">
      <c r="J287" s="223"/>
    </row>
    <row r="288" ht="12.75">
      <c r="J288" s="223"/>
    </row>
    <row r="289" ht="12.75">
      <c r="J289" s="223"/>
    </row>
    <row r="290" ht="12.75">
      <c r="J290" s="223"/>
    </row>
    <row r="291" ht="12.75">
      <c r="J291" s="223"/>
    </row>
    <row r="292" ht="12.75">
      <c r="J292" s="223"/>
    </row>
    <row r="293" ht="12.75">
      <c r="J293" s="223"/>
    </row>
    <row r="294" ht="12.75">
      <c r="J294" s="223"/>
    </row>
    <row r="295" ht="12.75">
      <c r="J295" s="223"/>
    </row>
    <row r="296" ht="12.75">
      <c r="J296" s="223"/>
    </row>
    <row r="297" ht="12.75">
      <c r="J297" s="223"/>
    </row>
    <row r="298" ht="12.75">
      <c r="J298" s="223"/>
    </row>
    <row r="299" ht="12.75">
      <c r="J299" s="223"/>
    </row>
    <row r="300" ht="12.75">
      <c r="J300" s="223"/>
    </row>
    <row r="301" ht="12.75">
      <c r="J301" s="223"/>
    </row>
    <row r="302" ht="12.75">
      <c r="J302" s="223"/>
    </row>
    <row r="303" ht="12.75">
      <c r="J303" s="223"/>
    </row>
    <row r="304" ht="12.75">
      <c r="J304" s="223"/>
    </row>
    <row r="305" ht="12.75">
      <c r="J305" s="223"/>
    </row>
    <row r="306" ht="12.75">
      <c r="J306" s="223"/>
    </row>
    <row r="307" ht="12.75">
      <c r="J307" s="223"/>
    </row>
    <row r="308" ht="12.75">
      <c r="J308" s="223"/>
    </row>
    <row r="309" ht="12.75">
      <c r="J309" s="223"/>
    </row>
    <row r="310" ht="12.75">
      <c r="J310" s="223"/>
    </row>
    <row r="311" ht="12.75">
      <c r="J311" s="223"/>
    </row>
    <row r="312" ht="12.75">
      <c r="J312" s="223"/>
    </row>
    <row r="313" ht="12.75">
      <c r="J313" s="223"/>
    </row>
    <row r="314" ht="12.75">
      <c r="J314" s="223"/>
    </row>
    <row r="315" ht="12.75">
      <c r="J315" s="223"/>
    </row>
    <row r="316" ht="12.75">
      <c r="J316" s="223"/>
    </row>
    <row r="317" ht="12.75">
      <c r="J317" s="223"/>
    </row>
    <row r="318" ht="12.75">
      <c r="J318" s="223"/>
    </row>
    <row r="319" ht="12.75">
      <c r="J319" s="223"/>
    </row>
    <row r="320" ht="12.75">
      <c r="J320" s="223"/>
    </row>
    <row r="321" ht="12.75">
      <c r="J321" s="223"/>
    </row>
    <row r="322" ht="12.75">
      <c r="J322" s="223"/>
    </row>
    <row r="323" ht="12.75">
      <c r="J323" s="223"/>
    </row>
    <row r="324" ht="12.75">
      <c r="J324" s="223"/>
    </row>
    <row r="325" ht="12.75">
      <c r="J325" s="223"/>
    </row>
    <row r="326" ht="12.75">
      <c r="J326" s="223"/>
    </row>
    <row r="327" ht="12.75">
      <c r="J327" s="223"/>
    </row>
    <row r="328" ht="12.75">
      <c r="J328" s="223"/>
    </row>
    <row r="329" ht="12.75">
      <c r="J329" s="223"/>
    </row>
    <row r="330" ht="12.75">
      <c r="J330" s="223"/>
    </row>
    <row r="331" ht="12.75">
      <c r="J331" s="223"/>
    </row>
    <row r="332" ht="12.75">
      <c r="J332" s="223"/>
    </row>
    <row r="333" ht="12.75">
      <c r="J333" s="223"/>
    </row>
    <row r="334" ht="12.75">
      <c r="J334" s="223"/>
    </row>
    <row r="335" ht="12.75">
      <c r="J335" s="223"/>
    </row>
    <row r="336" ht="12.75">
      <c r="J336" s="223"/>
    </row>
    <row r="337" ht="12.75">
      <c r="J337" s="223"/>
    </row>
    <row r="338" ht="12.75">
      <c r="J338" s="223"/>
    </row>
    <row r="339" ht="12.75">
      <c r="J339" s="223"/>
    </row>
    <row r="340" ht="12.75">
      <c r="J340" s="223"/>
    </row>
    <row r="341" ht="12.75">
      <c r="J341" s="223"/>
    </row>
    <row r="342" ht="12.75">
      <c r="J342" s="223"/>
    </row>
    <row r="343" ht="12.75">
      <c r="J343" s="223"/>
    </row>
    <row r="344" ht="12.75">
      <c r="J344" s="223"/>
    </row>
    <row r="345" ht="12.75">
      <c r="J345" s="223"/>
    </row>
    <row r="346" ht="12.75">
      <c r="J346" s="223"/>
    </row>
    <row r="347" ht="12.75">
      <c r="J347" s="223"/>
    </row>
    <row r="348" ht="12.75">
      <c r="J348" s="223"/>
    </row>
    <row r="349" ht="12.75">
      <c r="J349" s="223"/>
    </row>
    <row r="350" ht="12.75">
      <c r="J350" s="223"/>
    </row>
    <row r="351" ht="12.75">
      <c r="J351" s="223"/>
    </row>
    <row r="352" ht="12.75">
      <c r="J352" s="223"/>
    </row>
    <row r="353" ht="12.75">
      <c r="J353" s="223"/>
    </row>
    <row r="354" ht="12.75">
      <c r="J354" s="223"/>
    </row>
    <row r="355" ht="12.75">
      <c r="J355" s="223"/>
    </row>
    <row r="356" ht="12.75">
      <c r="J356" s="223"/>
    </row>
    <row r="357" ht="12.75">
      <c r="J357" s="223"/>
    </row>
    <row r="358" ht="12.75">
      <c r="J358" s="223"/>
    </row>
    <row r="359" ht="12.75">
      <c r="J359" s="223"/>
    </row>
    <row r="360" ht="12.75">
      <c r="J360" s="223"/>
    </row>
    <row r="361" ht="12.75">
      <c r="J361" s="223"/>
    </row>
    <row r="362" ht="12.75">
      <c r="J362" s="223"/>
    </row>
    <row r="363" ht="12.75">
      <c r="J363" s="223"/>
    </row>
    <row r="364" ht="12.75">
      <c r="J364" s="223"/>
    </row>
    <row r="365" ht="12.75">
      <c r="J365" s="223"/>
    </row>
    <row r="366" ht="12.75">
      <c r="J366" s="223"/>
    </row>
    <row r="367" ht="12.75">
      <c r="J367" s="223"/>
    </row>
    <row r="368" ht="12.75">
      <c r="J368" s="223"/>
    </row>
    <row r="369" ht="12.75">
      <c r="J369" s="223"/>
    </row>
    <row r="370" ht="12.75">
      <c r="J370" s="223"/>
    </row>
    <row r="371" ht="12.75">
      <c r="J371" s="223"/>
    </row>
    <row r="372" ht="12.75">
      <c r="J372" s="223"/>
    </row>
    <row r="373" ht="12.75">
      <c r="J373" s="223"/>
    </row>
    <row r="374" ht="12.75">
      <c r="J374" s="223"/>
    </row>
    <row r="375" ht="12.75">
      <c r="J375" s="223"/>
    </row>
    <row r="376" ht="12.75">
      <c r="J376" s="223"/>
    </row>
    <row r="377" ht="12.75">
      <c r="J377" s="223"/>
    </row>
    <row r="378" ht="12.75">
      <c r="J378" s="223"/>
    </row>
    <row r="379" ht="12.75">
      <c r="J379" s="223"/>
    </row>
    <row r="380" ht="12.75">
      <c r="J380" s="223"/>
    </row>
    <row r="381" ht="12.75">
      <c r="J381" s="223"/>
    </row>
    <row r="382" ht="12.75">
      <c r="J382" s="223"/>
    </row>
    <row r="383" ht="12.75">
      <c r="J383" s="223"/>
    </row>
    <row r="384" ht="12.75">
      <c r="J384" s="223"/>
    </row>
    <row r="385" ht="12.75">
      <c r="J385" s="223"/>
    </row>
    <row r="386" ht="12.75">
      <c r="J386" s="223"/>
    </row>
    <row r="387" ht="12.75">
      <c r="J387" s="223"/>
    </row>
    <row r="388" ht="12.75">
      <c r="J388" s="223"/>
    </row>
    <row r="389" ht="12.75">
      <c r="J389" s="223"/>
    </row>
    <row r="390" ht="12.75">
      <c r="J390" s="223"/>
    </row>
    <row r="391" ht="12.75">
      <c r="J391" s="223"/>
    </row>
    <row r="392" ht="12.75">
      <c r="J392" s="223"/>
    </row>
    <row r="393" ht="12.75">
      <c r="J393" s="223"/>
    </row>
    <row r="394" ht="12.75">
      <c r="J394" s="223"/>
    </row>
    <row r="395" ht="12.75">
      <c r="J395" s="223"/>
    </row>
    <row r="396" ht="12.75">
      <c r="J396" s="223"/>
    </row>
    <row r="397" ht="12.75">
      <c r="J397" s="223"/>
    </row>
    <row r="398" ht="12.75">
      <c r="J398" s="223"/>
    </row>
    <row r="399" ht="12.75">
      <c r="J399" s="223"/>
    </row>
    <row r="400" ht="12.75">
      <c r="J400" s="223"/>
    </row>
    <row r="401" ht="12.75">
      <c r="J401" s="223"/>
    </row>
    <row r="402" ht="12.75">
      <c r="J402" s="223"/>
    </row>
    <row r="403" ht="12.75">
      <c r="J403" s="223"/>
    </row>
    <row r="404" ht="12.75">
      <c r="J404" s="223"/>
    </row>
    <row r="405" ht="12.75">
      <c r="J405" s="223"/>
    </row>
    <row r="406" ht="12.75">
      <c r="J406" s="223"/>
    </row>
    <row r="407" ht="12.75">
      <c r="J407" s="223"/>
    </row>
    <row r="408" ht="12.75">
      <c r="J408" s="223"/>
    </row>
    <row r="409" ht="12.75">
      <c r="J409" s="223"/>
    </row>
    <row r="410" ht="12.75">
      <c r="J410" s="223"/>
    </row>
    <row r="411" ht="12.75">
      <c r="J411" s="223"/>
    </row>
    <row r="412" ht="12.75">
      <c r="J412" s="223"/>
    </row>
    <row r="413" ht="12.75">
      <c r="J413" s="223"/>
    </row>
    <row r="414" ht="12.75">
      <c r="J414" s="223"/>
    </row>
    <row r="415" ht="12.75">
      <c r="J415" s="223"/>
    </row>
    <row r="416" ht="12.75">
      <c r="J416" s="223"/>
    </row>
    <row r="417" ht="12.75">
      <c r="J417" s="223"/>
    </row>
    <row r="418" ht="12.75">
      <c r="J418" s="223"/>
    </row>
    <row r="419" ht="12.75">
      <c r="J419" s="223"/>
    </row>
    <row r="420" ht="12.75">
      <c r="J420" s="223"/>
    </row>
    <row r="421" ht="12.75">
      <c r="J421" s="223"/>
    </row>
    <row r="422" ht="12.75">
      <c r="J422" s="223"/>
    </row>
    <row r="423" ht="12.75">
      <c r="J423" s="223"/>
    </row>
    <row r="424" ht="12.75">
      <c r="J424" s="223"/>
    </row>
    <row r="425" ht="12.75">
      <c r="J425" s="223"/>
    </row>
    <row r="426" ht="12.75">
      <c r="J426" s="223"/>
    </row>
    <row r="427" ht="12.75">
      <c r="J427" s="223"/>
    </row>
    <row r="428" ht="12.75">
      <c r="J428" s="223"/>
    </row>
    <row r="429" ht="12.75">
      <c r="J429" s="223"/>
    </row>
    <row r="430" ht="12.75">
      <c r="J430" s="223"/>
    </row>
    <row r="431" ht="12.75">
      <c r="J431" s="223"/>
    </row>
    <row r="432" ht="12.75">
      <c r="J432" s="223"/>
    </row>
    <row r="433" ht="12.75">
      <c r="J433" s="223"/>
    </row>
    <row r="434" ht="12.75">
      <c r="J434" s="223"/>
    </row>
    <row r="435" ht="12.75">
      <c r="J435" s="223"/>
    </row>
    <row r="436" ht="12.75">
      <c r="J436" s="223"/>
    </row>
    <row r="437" ht="12.75">
      <c r="J437" s="223"/>
    </row>
    <row r="438" ht="12.75">
      <c r="J438" s="223"/>
    </row>
    <row r="439" ht="12.75">
      <c r="J439" s="223"/>
    </row>
    <row r="440" ht="12.75">
      <c r="J440" s="223"/>
    </row>
    <row r="441" ht="12.75">
      <c r="J441" s="223"/>
    </row>
    <row r="442" ht="12.75">
      <c r="J442" s="223"/>
    </row>
    <row r="443" ht="12.75">
      <c r="J443" s="223"/>
    </row>
    <row r="444" ht="12.75">
      <c r="J444" s="223"/>
    </row>
    <row r="445" ht="12.75">
      <c r="J445" s="223"/>
    </row>
    <row r="446" ht="12.75">
      <c r="J446" s="223"/>
    </row>
    <row r="447" ht="12.75">
      <c r="J447" s="223"/>
    </row>
    <row r="448" ht="12.75">
      <c r="J448" s="223"/>
    </row>
    <row r="449" ht="12.75">
      <c r="J449" s="223"/>
    </row>
    <row r="450" ht="12.75">
      <c r="J450" s="223"/>
    </row>
    <row r="451" ht="12.75">
      <c r="J451" s="223"/>
    </row>
    <row r="452" ht="12.75">
      <c r="J452" s="223"/>
    </row>
    <row r="453" ht="12.75">
      <c r="J453" s="223"/>
    </row>
    <row r="454" ht="12.75">
      <c r="J454" s="223"/>
    </row>
    <row r="455" ht="12.75">
      <c r="J455" s="223"/>
    </row>
    <row r="456" ht="12.75">
      <c r="J456" s="223"/>
    </row>
    <row r="457" ht="12.75">
      <c r="J457" s="223"/>
    </row>
    <row r="458" ht="12.75">
      <c r="J458" s="223"/>
    </row>
    <row r="459" ht="12.75">
      <c r="J459" s="223"/>
    </row>
    <row r="460" ht="12.75">
      <c r="J460" s="223"/>
    </row>
    <row r="461" ht="12.75">
      <c r="J461" s="223"/>
    </row>
    <row r="462" ht="12.75">
      <c r="J462" s="223"/>
    </row>
    <row r="463" ht="12.75">
      <c r="J463" s="223"/>
    </row>
    <row r="464" ht="12.75">
      <c r="J464" s="223"/>
    </row>
    <row r="465" ht="12.75">
      <c r="J465" s="223"/>
    </row>
    <row r="466" ht="12.75">
      <c r="J466" s="223"/>
    </row>
    <row r="467" ht="12.75">
      <c r="J467" s="223"/>
    </row>
    <row r="468" ht="12.75">
      <c r="J468" s="223"/>
    </row>
    <row r="469" ht="12.75">
      <c r="J469" s="223"/>
    </row>
    <row r="470" ht="12.75">
      <c r="J470" s="223"/>
    </row>
    <row r="471" ht="12.75">
      <c r="J471" s="223"/>
    </row>
    <row r="472" ht="12.75">
      <c r="J472" s="223"/>
    </row>
    <row r="473" ht="12.75">
      <c r="J473" s="223"/>
    </row>
    <row r="474" ht="12.75">
      <c r="J474" s="223"/>
    </row>
    <row r="475" ht="12.75">
      <c r="J475" s="223"/>
    </row>
    <row r="476" ht="12.75">
      <c r="J476" s="223"/>
    </row>
    <row r="477" ht="12.75">
      <c r="J477" s="223"/>
    </row>
    <row r="478" ht="12.75">
      <c r="J478" s="223"/>
    </row>
    <row r="479" ht="12.75">
      <c r="J479" s="223"/>
    </row>
    <row r="480" ht="12.75">
      <c r="J480" s="223"/>
    </row>
    <row r="481" ht="12.75">
      <c r="J481" s="223"/>
    </row>
    <row r="482" ht="12.75">
      <c r="J482" s="223"/>
    </row>
    <row r="483" ht="12.75">
      <c r="J483" s="223"/>
    </row>
    <row r="484" ht="12.75">
      <c r="J484" s="223"/>
    </row>
    <row r="485" ht="12.75">
      <c r="J485" s="223"/>
    </row>
    <row r="486" ht="12.75">
      <c r="J486" s="223"/>
    </row>
    <row r="487" ht="12.75">
      <c r="J487" s="223"/>
    </row>
    <row r="488" ht="12.75">
      <c r="J488" s="223"/>
    </row>
    <row r="489" ht="12.75">
      <c r="J489" s="223"/>
    </row>
    <row r="490" ht="12.75">
      <c r="J490" s="223"/>
    </row>
    <row r="491" ht="12.75">
      <c r="J491" s="223"/>
    </row>
    <row r="492" ht="12.75">
      <c r="J492" s="223"/>
    </row>
    <row r="493" ht="12.75">
      <c r="J493" s="223"/>
    </row>
    <row r="494" ht="12.75">
      <c r="J494" s="223"/>
    </row>
    <row r="495" ht="12.75">
      <c r="J495" s="223"/>
    </row>
    <row r="496" ht="12.75">
      <c r="J496" s="223"/>
    </row>
    <row r="497" ht="12.75">
      <c r="J497" s="223"/>
    </row>
    <row r="498" ht="12.75">
      <c r="J498" s="223"/>
    </row>
    <row r="499" ht="12.75">
      <c r="J499" s="223"/>
    </row>
    <row r="500" ht="12.75">
      <c r="J500" s="223"/>
    </row>
    <row r="501" ht="12.75">
      <c r="J501" s="223"/>
    </row>
    <row r="502" ht="12.75">
      <c r="J502" s="223"/>
    </row>
    <row r="503" ht="12.75">
      <c r="J503" s="223"/>
    </row>
    <row r="504" ht="12.75">
      <c r="J504" s="223"/>
    </row>
    <row r="505" ht="12.75">
      <c r="J505" s="223"/>
    </row>
    <row r="506" ht="12.75">
      <c r="J506" s="223"/>
    </row>
    <row r="507" ht="12.75">
      <c r="J507" s="223"/>
    </row>
    <row r="508" ht="12.75">
      <c r="J508" s="223"/>
    </row>
    <row r="509" ht="12.75">
      <c r="J509" s="223"/>
    </row>
    <row r="510" ht="12.75">
      <c r="J510" s="223"/>
    </row>
    <row r="511" ht="12.75">
      <c r="J511" s="223"/>
    </row>
    <row r="512" ht="12.75">
      <c r="J512" s="223"/>
    </row>
    <row r="513" ht="12.75">
      <c r="J513" s="223"/>
    </row>
    <row r="514" ht="12.75">
      <c r="J514" s="223"/>
    </row>
    <row r="515" ht="12.75">
      <c r="J515" s="223"/>
    </row>
    <row r="516" ht="12.75">
      <c r="J516" s="223"/>
    </row>
    <row r="517" ht="12.75">
      <c r="J517" s="223"/>
    </row>
    <row r="518" ht="12.75">
      <c r="J518" s="223"/>
    </row>
    <row r="519" ht="12.75">
      <c r="J519" s="223"/>
    </row>
    <row r="520" ht="12.75">
      <c r="J520" s="223"/>
    </row>
    <row r="521" ht="12.75">
      <c r="J521" s="223"/>
    </row>
    <row r="522" ht="12.75">
      <c r="J522" s="223"/>
    </row>
    <row r="523" ht="12.75">
      <c r="J523" s="223"/>
    </row>
    <row r="524" ht="12.75">
      <c r="J524" s="223"/>
    </row>
    <row r="525" ht="12.75">
      <c r="J525" s="223"/>
    </row>
    <row r="526" ht="12.75">
      <c r="J526" s="223"/>
    </row>
    <row r="527" ht="12.75">
      <c r="J527" s="223"/>
    </row>
    <row r="528" ht="12.75">
      <c r="J528" s="223"/>
    </row>
    <row r="529" ht="12.75">
      <c r="J529" s="223"/>
    </row>
    <row r="530" ht="12.75">
      <c r="J530" s="223"/>
    </row>
    <row r="531" ht="12.75">
      <c r="J531" s="223"/>
    </row>
    <row r="532" ht="12.75">
      <c r="J532" s="223"/>
    </row>
    <row r="533" ht="12.75">
      <c r="J533" s="223"/>
    </row>
    <row r="534" ht="12.75">
      <c r="J534" s="223"/>
    </row>
    <row r="535" ht="12.75">
      <c r="J535" s="223"/>
    </row>
    <row r="536" ht="12.75">
      <c r="J536" s="223"/>
    </row>
    <row r="537" ht="12.75">
      <c r="J537" s="223"/>
    </row>
    <row r="538" ht="12.75">
      <c r="J538" s="223"/>
    </row>
    <row r="539" ht="12.75">
      <c r="J539" s="223"/>
    </row>
    <row r="540" ht="12.75">
      <c r="J540" s="223"/>
    </row>
    <row r="541" ht="12.75">
      <c r="J541" s="223"/>
    </row>
    <row r="542" ht="12.75">
      <c r="J542" s="223"/>
    </row>
    <row r="543" ht="12.75">
      <c r="J543" s="223"/>
    </row>
    <row r="544" ht="12.75">
      <c r="J544" s="223"/>
    </row>
    <row r="545" ht="12.75">
      <c r="J545" s="223"/>
    </row>
    <row r="546" ht="12.75">
      <c r="J546" s="223"/>
    </row>
    <row r="547" ht="12.75">
      <c r="J547" s="223"/>
    </row>
    <row r="548" ht="12.75">
      <c r="J548" s="223"/>
    </row>
    <row r="549" ht="12.75">
      <c r="J549" s="223"/>
    </row>
    <row r="550" ht="12.75">
      <c r="J550" s="223"/>
    </row>
    <row r="551" ht="12.75">
      <c r="J551" s="223"/>
    </row>
    <row r="552" ht="12.75">
      <c r="J552" s="223"/>
    </row>
    <row r="553" ht="12.75">
      <c r="J553" s="223"/>
    </row>
    <row r="554" ht="12.75">
      <c r="J554" s="223"/>
    </row>
    <row r="555" ht="12.75">
      <c r="J555" s="223"/>
    </row>
    <row r="556" ht="12.75">
      <c r="J556" s="223"/>
    </row>
    <row r="557" ht="12.75">
      <c r="J557" s="223"/>
    </row>
    <row r="558" ht="12.75">
      <c r="J558" s="223"/>
    </row>
    <row r="559" ht="12.75">
      <c r="J559" s="223"/>
    </row>
    <row r="560" ht="12.75">
      <c r="J560" s="223"/>
    </row>
    <row r="561" ht="12.75">
      <c r="J561" s="223"/>
    </row>
    <row r="562" ht="12.75">
      <c r="J562" s="223"/>
    </row>
    <row r="563" ht="12.75">
      <c r="J563" s="223"/>
    </row>
    <row r="564" ht="12.75">
      <c r="J564" s="223"/>
    </row>
    <row r="565" ht="12.75">
      <c r="J565" s="223"/>
    </row>
    <row r="566" ht="12.75">
      <c r="J566" s="223"/>
    </row>
    <row r="567" ht="12.75">
      <c r="J567" s="223"/>
    </row>
    <row r="568" ht="12.75">
      <c r="J568" s="223"/>
    </row>
    <row r="569" ht="12.75">
      <c r="J569" s="223"/>
    </row>
    <row r="570" ht="12.75">
      <c r="J570" s="223"/>
    </row>
    <row r="571" ht="12.75">
      <c r="J571" s="223"/>
    </row>
    <row r="572" ht="12.75">
      <c r="J572" s="223"/>
    </row>
    <row r="573" ht="12.75">
      <c r="J573" s="223"/>
    </row>
    <row r="574" ht="12.75">
      <c r="J574" s="223"/>
    </row>
    <row r="575" ht="12.75">
      <c r="J575" s="223"/>
    </row>
    <row r="576" ht="12.75">
      <c r="J576" s="223"/>
    </row>
    <row r="577" ht="12.75">
      <c r="J577" s="223"/>
    </row>
    <row r="578" ht="12.75">
      <c r="J578" s="223"/>
    </row>
    <row r="579" ht="12.75">
      <c r="J579" s="223"/>
    </row>
    <row r="580" ht="12.75">
      <c r="J580" s="223"/>
    </row>
    <row r="581" ht="12.75">
      <c r="J581" s="223"/>
    </row>
    <row r="582" ht="12.75">
      <c r="J582" s="223"/>
    </row>
    <row r="583" ht="12.75">
      <c r="J583" s="223"/>
    </row>
    <row r="584" ht="12.75">
      <c r="J584" s="223"/>
    </row>
    <row r="585" ht="12.75">
      <c r="J585" s="223"/>
    </row>
    <row r="586" ht="12.75">
      <c r="J586" s="223"/>
    </row>
    <row r="587" ht="12.75">
      <c r="J587" s="223"/>
    </row>
    <row r="588" ht="12.75">
      <c r="J588" s="223"/>
    </row>
    <row r="589" ht="12.75">
      <c r="J589" s="223"/>
    </row>
    <row r="590" ht="12.75">
      <c r="J590" s="223"/>
    </row>
    <row r="591" ht="12.75">
      <c r="J591" s="223"/>
    </row>
    <row r="592" ht="12.75">
      <c r="J592" s="223"/>
    </row>
    <row r="593" ht="12.75">
      <c r="J593" s="223"/>
    </row>
    <row r="594" ht="12.75">
      <c r="J594" s="223"/>
    </row>
    <row r="595" ht="12.75">
      <c r="J595" s="223"/>
    </row>
    <row r="596" ht="12.75">
      <c r="J596" s="223"/>
    </row>
    <row r="597" ht="12.75">
      <c r="J597" s="223"/>
    </row>
    <row r="598" ht="12.75">
      <c r="J598" s="223"/>
    </row>
    <row r="599" ht="12.75">
      <c r="J599" s="223"/>
    </row>
    <row r="600" ht="12.75">
      <c r="J600" s="223"/>
    </row>
    <row r="601" ht="12.75">
      <c r="J601" s="223"/>
    </row>
    <row r="602" ht="12.75">
      <c r="J602" s="223"/>
    </row>
    <row r="603" ht="12.75">
      <c r="J603" s="223"/>
    </row>
    <row r="604" ht="12.75">
      <c r="J604" s="223"/>
    </row>
    <row r="605" ht="12.75">
      <c r="J605" s="223"/>
    </row>
    <row r="606" ht="12.75">
      <c r="J606" s="223"/>
    </row>
    <row r="607" ht="12.75">
      <c r="J607" s="223"/>
    </row>
    <row r="608" ht="12.75">
      <c r="J608" s="223"/>
    </row>
    <row r="609" ht="12.75">
      <c r="J609" s="223"/>
    </row>
    <row r="610" ht="12.75">
      <c r="J610" s="223"/>
    </row>
    <row r="611" ht="12.75">
      <c r="J611" s="223"/>
    </row>
    <row r="612" ht="12.75">
      <c r="J612" s="223"/>
    </row>
    <row r="613" ht="12.75">
      <c r="J613" s="223"/>
    </row>
    <row r="614" ht="12.75">
      <c r="J614" s="223"/>
    </row>
    <row r="615" ht="12.75">
      <c r="J615" s="223"/>
    </row>
    <row r="616" ht="12.75">
      <c r="J616" s="223"/>
    </row>
    <row r="617" ht="12.75">
      <c r="J617" s="223"/>
    </row>
    <row r="618" ht="12.75">
      <c r="J618" s="223"/>
    </row>
    <row r="619" ht="12.75">
      <c r="J619" s="223"/>
    </row>
    <row r="620" ht="12.75">
      <c r="J620" s="223"/>
    </row>
    <row r="621" ht="12.75">
      <c r="J621" s="223"/>
    </row>
    <row r="622" ht="12.75">
      <c r="J622" s="223"/>
    </row>
    <row r="623" ht="12.75">
      <c r="J623" s="223"/>
    </row>
    <row r="624" ht="12.75">
      <c r="J624" s="223"/>
    </row>
    <row r="625" ht="12.75">
      <c r="J625" s="223"/>
    </row>
    <row r="626" ht="12.75">
      <c r="J626" s="223"/>
    </row>
    <row r="627" ht="12.75">
      <c r="J627" s="223"/>
    </row>
    <row r="628" ht="12.75">
      <c r="J628" s="223"/>
    </row>
    <row r="629" ht="12.75">
      <c r="J629" s="223"/>
    </row>
    <row r="630" ht="12.75">
      <c r="J630" s="223"/>
    </row>
    <row r="631" ht="12.75">
      <c r="J631" s="223"/>
    </row>
    <row r="632" ht="12.75">
      <c r="J632" s="223"/>
    </row>
    <row r="633" ht="12.75">
      <c r="J633" s="223"/>
    </row>
    <row r="634" ht="12.75">
      <c r="J634" s="223"/>
    </row>
    <row r="635" ht="12.75">
      <c r="J635" s="223"/>
    </row>
    <row r="636" ht="12.75">
      <c r="J636" s="223"/>
    </row>
    <row r="637" ht="12.75">
      <c r="J637" s="223"/>
    </row>
    <row r="638" ht="12.75">
      <c r="J638" s="223"/>
    </row>
    <row r="639" ht="12.75">
      <c r="J639" s="223"/>
    </row>
    <row r="640" ht="12.75">
      <c r="J640" s="223"/>
    </row>
    <row r="641" ht="12.75">
      <c r="J641" s="223"/>
    </row>
    <row r="642" ht="12.75">
      <c r="J642" s="223"/>
    </row>
    <row r="643" ht="12.75">
      <c r="J643" s="223"/>
    </row>
    <row r="644" ht="12.75">
      <c r="J644" s="223"/>
    </row>
    <row r="645" ht="12.75">
      <c r="J645" s="223"/>
    </row>
    <row r="646" ht="12.75">
      <c r="J646" s="223"/>
    </row>
    <row r="647" ht="12.75">
      <c r="J647" s="223"/>
    </row>
    <row r="648" ht="12.75">
      <c r="J648" s="223"/>
    </row>
    <row r="649" ht="12.75">
      <c r="J649" s="223"/>
    </row>
    <row r="650" ht="12.75">
      <c r="J650" s="223"/>
    </row>
    <row r="651" ht="12.75">
      <c r="J651" s="223"/>
    </row>
    <row r="652" ht="12.75">
      <c r="J652" s="223"/>
    </row>
    <row r="653" ht="12.75">
      <c r="J653" s="223"/>
    </row>
    <row r="654" ht="12.75">
      <c r="J654" s="223"/>
    </row>
    <row r="655" ht="12.75">
      <c r="J655" s="223"/>
    </row>
    <row r="656" ht="12.75">
      <c r="J656" s="223"/>
    </row>
    <row r="657" ht="12.75">
      <c r="J657" s="223"/>
    </row>
    <row r="658" ht="12.75">
      <c r="J658" s="223"/>
    </row>
    <row r="659" ht="12.75">
      <c r="J659" s="223"/>
    </row>
    <row r="660" ht="12.75">
      <c r="J660" s="223"/>
    </row>
    <row r="661" ht="12.75">
      <c r="J661" s="223"/>
    </row>
    <row r="662" ht="12.75">
      <c r="J662" s="223"/>
    </row>
    <row r="663" ht="12.75">
      <c r="J663" s="223"/>
    </row>
    <row r="664" ht="12.75">
      <c r="J664" s="223"/>
    </row>
    <row r="665" ht="12.75">
      <c r="J665" s="223"/>
    </row>
    <row r="666" ht="12.75">
      <c r="J666" s="223"/>
    </row>
    <row r="667" ht="12.75">
      <c r="J667" s="223"/>
    </row>
    <row r="668" ht="12.75">
      <c r="J668" s="223"/>
    </row>
    <row r="669" ht="12.75">
      <c r="J669" s="223"/>
    </row>
    <row r="670" ht="12.75">
      <c r="J670" s="223"/>
    </row>
    <row r="671" ht="12.75">
      <c r="J671" s="223"/>
    </row>
    <row r="672" ht="12.75">
      <c r="J672" s="223"/>
    </row>
    <row r="673" ht="12.75">
      <c r="J673" s="223"/>
    </row>
    <row r="674" ht="12.75">
      <c r="J674" s="223"/>
    </row>
    <row r="675" ht="12.75">
      <c r="J675" s="223"/>
    </row>
    <row r="676" ht="12.75">
      <c r="J676" s="223"/>
    </row>
    <row r="677" ht="12.75">
      <c r="J677" s="223"/>
    </row>
    <row r="678" ht="12.75">
      <c r="J678" s="223"/>
    </row>
    <row r="679" ht="12.75">
      <c r="J679" s="223"/>
    </row>
    <row r="680" ht="12.75">
      <c r="J680" s="223"/>
    </row>
    <row r="681" ht="12.75">
      <c r="J681" s="223"/>
    </row>
    <row r="682" ht="12.75">
      <c r="J682" s="223"/>
    </row>
    <row r="683" ht="12.75">
      <c r="J683" s="223"/>
    </row>
    <row r="684" ht="12.75">
      <c r="J684" s="223"/>
    </row>
    <row r="685" ht="12.75">
      <c r="J685" s="223"/>
    </row>
    <row r="686" ht="12.75">
      <c r="J686" s="223"/>
    </row>
    <row r="687" ht="12.75">
      <c r="J687" s="223"/>
    </row>
    <row r="688" ht="12.75">
      <c r="J688" s="223"/>
    </row>
    <row r="689" ht="12.75">
      <c r="J689" s="223"/>
    </row>
    <row r="690" ht="12.75">
      <c r="J690" s="223"/>
    </row>
    <row r="691" ht="12.75">
      <c r="J691" s="223"/>
    </row>
    <row r="692" ht="12.75">
      <c r="J692" s="223"/>
    </row>
    <row r="693" ht="12.75">
      <c r="J693" s="223"/>
    </row>
    <row r="694" ht="12.75">
      <c r="J694" s="223"/>
    </row>
    <row r="695" ht="12.75">
      <c r="J695" s="223"/>
    </row>
    <row r="696" ht="12.75">
      <c r="J696" s="223"/>
    </row>
    <row r="697" ht="12.75">
      <c r="J697" s="223"/>
    </row>
    <row r="698" ht="12.75">
      <c r="J698" s="223"/>
    </row>
    <row r="699" ht="12.75">
      <c r="J699" s="223"/>
    </row>
    <row r="700" ht="12.75">
      <c r="J700" s="223"/>
    </row>
    <row r="701" ht="12.75">
      <c r="J701" s="223"/>
    </row>
    <row r="702" ht="12.75">
      <c r="J702" s="223"/>
    </row>
    <row r="703" ht="12.75">
      <c r="J703" s="223"/>
    </row>
    <row r="704" ht="12.75">
      <c r="J704" s="223"/>
    </row>
    <row r="705" ht="12.75">
      <c r="J705" s="223"/>
    </row>
    <row r="706" ht="12.75">
      <c r="J706" s="223"/>
    </row>
    <row r="707" ht="12.75">
      <c r="J707" s="223"/>
    </row>
    <row r="708" ht="12.75">
      <c r="J708" s="223"/>
    </row>
    <row r="709" ht="12.75">
      <c r="J709" s="223"/>
    </row>
    <row r="710" ht="12.75">
      <c r="J710" s="223"/>
    </row>
    <row r="711" ht="12.75">
      <c r="J711" s="223"/>
    </row>
    <row r="712" ht="12.75">
      <c r="J712" s="223"/>
    </row>
    <row r="713" ht="12.75">
      <c r="J713" s="223"/>
    </row>
    <row r="714" ht="12.75">
      <c r="J714" s="223"/>
    </row>
    <row r="715" ht="12.75">
      <c r="J715" s="223"/>
    </row>
    <row r="716" ht="12.75">
      <c r="J716" s="223"/>
    </row>
    <row r="717" ht="12.75">
      <c r="J717" s="223"/>
    </row>
    <row r="718" ht="12.75">
      <c r="J718" s="223"/>
    </row>
    <row r="719" ht="12.75">
      <c r="J719" s="223"/>
    </row>
    <row r="720" ht="12.75">
      <c r="J720" s="223"/>
    </row>
    <row r="721" ht="12.75">
      <c r="J721" s="223"/>
    </row>
    <row r="722" ht="12.75">
      <c r="J722" s="223"/>
    </row>
    <row r="723" ht="12.75">
      <c r="J723" s="223"/>
    </row>
    <row r="724" ht="12.75">
      <c r="J724" s="223"/>
    </row>
    <row r="725" ht="12.75">
      <c r="J725" s="223"/>
    </row>
    <row r="726" ht="12.75">
      <c r="J726" s="223"/>
    </row>
    <row r="727" ht="12.75">
      <c r="J727" s="223"/>
    </row>
    <row r="728" ht="12.75">
      <c r="J728" s="223"/>
    </row>
    <row r="729" ht="12.75">
      <c r="J729" s="223"/>
    </row>
    <row r="730" ht="12.75">
      <c r="J730" s="223"/>
    </row>
    <row r="731" ht="12.75">
      <c r="J731" s="223"/>
    </row>
    <row r="732" ht="12.75">
      <c r="J732" s="223"/>
    </row>
    <row r="733" ht="12.75">
      <c r="J733" s="223"/>
    </row>
    <row r="734" ht="12.75">
      <c r="J734" s="223"/>
    </row>
    <row r="735" ht="12.75">
      <c r="J735" s="223"/>
    </row>
    <row r="736" ht="12.75">
      <c r="J736" s="223"/>
    </row>
    <row r="737" ht="12.75">
      <c r="J737" s="223"/>
    </row>
    <row r="738" ht="12.75">
      <c r="J738" s="223"/>
    </row>
    <row r="739" ht="12.75">
      <c r="J739" s="223"/>
    </row>
    <row r="740" ht="12.75">
      <c r="J740" s="223"/>
    </row>
    <row r="741" ht="12.75">
      <c r="J741" s="223"/>
    </row>
    <row r="742" ht="12.75">
      <c r="J742" s="223"/>
    </row>
    <row r="743" ht="12.75">
      <c r="J743" s="223"/>
    </row>
    <row r="744" ht="12.75">
      <c r="J744" s="223"/>
    </row>
    <row r="745" ht="12.75">
      <c r="J745" s="223"/>
    </row>
    <row r="746" ht="12.75">
      <c r="J746" s="223"/>
    </row>
    <row r="747" ht="12.75">
      <c r="J747" s="223"/>
    </row>
    <row r="748" ht="12.75">
      <c r="J748" s="223"/>
    </row>
    <row r="749" ht="12.75">
      <c r="J749" s="223"/>
    </row>
    <row r="750" ht="12.75">
      <c r="J750" s="223"/>
    </row>
    <row r="751" ht="12.75">
      <c r="J751" s="223"/>
    </row>
    <row r="752" ht="12.75">
      <c r="J752" s="223"/>
    </row>
    <row r="753" ht="12.75">
      <c r="J753" s="223"/>
    </row>
    <row r="754" ht="12.75">
      <c r="J754" s="223"/>
    </row>
    <row r="755" ht="12.75">
      <c r="J755" s="223"/>
    </row>
    <row r="756" ht="12.75">
      <c r="J756" s="223"/>
    </row>
    <row r="757" ht="12.75">
      <c r="J757" s="223"/>
    </row>
    <row r="758" ht="12.75">
      <c r="J758" s="223"/>
    </row>
    <row r="759" ht="12.75">
      <c r="J759" s="223"/>
    </row>
    <row r="760" ht="12.75">
      <c r="J760" s="223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433070866141736" right="0.31496062992125984" top="0.7480314960629921" bottom="0.7874015748031497" header="0.3937007874015748" footer="0.5118110236220472"/>
  <pageSetup fitToHeight="4" horizontalDpi="600" verticalDpi="600" orientation="portrait" paperSize="9" scale="71" r:id="rId1"/>
  <headerFooter alignWithMargins="0">
    <oddHeader>&amp;CPrognoza długu publicznego  na lata 2009 - 2012.</oddHeader>
  </headerFooter>
  <rowBreaks count="2" manualBreakCount="2">
    <brk id="53" max="8" man="1"/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zoomScalePageLayoutView="0" workbookViewId="0" topLeftCell="A1">
      <selection activeCell="G64" sqref="G64"/>
    </sheetView>
  </sheetViews>
  <sheetFormatPr defaultColWidth="9.00390625" defaultRowHeight="12.75"/>
  <cols>
    <col min="1" max="1" width="6.375" style="1" customWidth="1"/>
    <col min="2" max="2" width="8.875" style="1" bestFit="1" customWidth="1"/>
    <col min="3" max="3" width="37.12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8:11" ht="59.25" customHeight="1">
      <c r="H1" s="170"/>
      <c r="I1" s="265" t="s">
        <v>527</v>
      </c>
      <c r="J1" s="265"/>
      <c r="K1" s="265"/>
    </row>
    <row r="2" spans="1:11" ht="18">
      <c r="A2" s="266" t="s">
        <v>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6" ht="18">
      <c r="A3" s="2"/>
      <c r="B3" s="2"/>
      <c r="C3" s="2"/>
      <c r="D3" s="2"/>
      <c r="E3" s="2"/>
      <c r="F3" s="2"/>
    </row>
    <row r="4" spans="1:11" ht="12.75">
      <c r="A4" s="14"/>
      <c r="B4" s="14"/>
      <c r="C4" s="14"/>
      <c r="D4" s="14"/>
      <c r="E4" s="14"/>
      <c r="G4" s="8"/>
      <c r="H4" s="8"/>
      <c r="I4" s="8"/>
      <c r="J4" s="8"/>
      <c r="K4" s="15" t="s">
        <v>17</v>
      </c>
    </row>
    <row r="5" spans="1:11" s="16" customFormat="1" ht="18.75" customHeight="1">
      <c r="A5" s="267" t="s">
        <v>1</v>
      </c>
      <c r="B5" s="267" t="s">
        <v>2</v>
      </c>
      <c r="C5" s="267" t="s">
        <v>9</v>
      </c>
      <c r="D5" s="267" t="s">
        <v>55</v>
      </c>
      <c r="E5" s="267" t="s">
        <v>5</v>
      </c>
      <c r="F5" s="267"/>
      <c r="G5" s="267"/>
      <c r="H5" s="267"/>
      <c r="I5" s="267"/>
      <c r="J5" s="267"/>
      <c r="K5" s="267"/>
    </row>
    <row r="6" spans="1:11" s="16" customFormat="1" ht="20.25" customHeight="1">
      <c r="A6" s="267"/>
      <c r="B6" s="267"/>
      <c r="C6" s="267"/>
      <c r="D6" s="267"/>
      <c r="E6" s="267" t="s">
        <v>11</v>
      </c>
      <c r="F6" s="267" t="s">
        <v>28</v>
      </c>
      <c r="G6" s="267"/>
      <c r="H6" s="267"/>
      <c r="I6" s="267"/>
      <c r="J6" s="267"/>
      <c r="K6" s="267" t="s">
        <v>12</v>
      </c>
    </row>
    <row r="7" spans="1:11" s="16" customFormat="1" ht="63.75">
      <c r="A7" s="267"/>
      <c r="B7" s="267"/>
      <c r="C7" s="267"/>
      <c r="D7" s="267"/>
      <c r="E7" s="267"/>
      <c r="F7" s="19" t="s">
        <v>56</v>
      </c>
      <c r="G7" s="19" t="s">
        <v>29</v>
      </c>
      <c r="H7" s="19" t="s">
        <v>30</v>
      </c>
      <c r="I7" s="19" t="s">
        <v>31</v>
      </c>
      <c r="J7" s="19" t="s">
        <v>57</v>
      </c>
      <c r="K7" s="267"/>
    </row>
    <row r="8" spans="1:11" s="16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</row>
    <row r="9" spans="1:11" s="16" customFormat="1" ht="12.75">
      <c r="A9" s="148" t="s">
        <v>243</v>
      </c>
      <c r="B9" s="148"/>
      <c r="C9" s="149" t="s">
        <v>323</v>
      </c>
      <c r="D9" s="150">
        <f>SUM(D10:D12)</f>
        <v>4750192</v>
      </c>
      <c r="E9" s="150">
        <f aca="true" t="shared" si="0" ref="E9:K9">SUM(E10:E12)</f>
        <v>81160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81160</v>
      </c>
      <c r="K9" s="150">
        <f t="shared" si="0"/>
        <v>4669032</v>
      </c>
    </row>
    <row r="10" spans="1:11" s="16" customFormat="1" ht="25.5" customHeight="1">
      <c r="A10" s="151"/>
      <c r="B10" s="151" t="s">
        <v>244</v>
      </c>
      <c r="C10" s="152" t="s">
        <v>324</v>
      </c>
      <c r="D10" s="153">
        <f>E10+K10</f>
        <v>2826237</v>
      </c>
      <c r="E10" s="153">
        <f>F10+G10+H10+I10+J10</f>
        <v>0</v>
      </c>
      <c r="F10" s="153"/>
      <c r="G10" s="153"/>
      <c r="H10" s="153"/>
      <c r="I10" s="153"/>
      <c r="J10" s="153">
        <v>0</v>
      </c>
      <c r="K10" s="153">
        <v>2826237</v>
      </c>
    </row>
    <row r="11" spans="1:11" s="16" customFormat="1" ht="12.75">
      <c r="A11" s="151"/>
      <c r="B11" s="151" t="s">
        <v>325</v>
      </c>
      <c r="C11" s="152" t="s">
        <v>326</v>
      </c>
      <c r="D11" s="153">
        <f>E11+K11</f>
        <v>1160</v>
      </c>
      <c r="E11" s="153">
        <f aca="true" t="shared" si="1" ref="E11:E16">F11+G11+H11+I11+J11</f>
        <v>1160</v>
      </c>
      <c r="F11" s="153"/>
      <c r="G11" s="153"/>
      <c r="H11" s="153"/>
      <c r="I11" s="153"/>
      <c r="J11" s="153">
        <v>1160</v>
      </c>
      <c r="K11" s="153"/>
    </row>
    <row r="12" spans="1:11" s="16" customFormat="1" ht="25.5">
      <c r="A12" s="151"/>
      <c r="B12" s="151" t="s">
        <v>261</v>
      </c>
      <c r="C12" s="152" t="s">
        <v>415</v>
      </c>
      <c r="D12" s="153">
        <f>E12+K12</f>
        <v>1922795</v>
      </c>
      <c r="E12" s="153">
        <f t="shared" si="1"/>
        <v>80000</v>
      </c>
      <c r="F12" s="153"/>
      <c r="G12" s="153"/>
      <c r="H12" s="153"/>
      <c r="I12" s="153"/>
      <c r="J12" s="153">
        <v>80000</v>
      </c>
      <c r="K12" s="153">
        <v>1842795</v>
      </c>
    </row>
    <row r="13" spans="1:11" s="16" customFormat="1" ht="25.5">
      <c r="A13" s="148" t="s">
        <v>327</v>
      </c>
      <c r="B13" s="148"/>
      <c r="C13" s="149" t="s">
        <v>328</v>
      </c>
      <c r="D13" s="150">
        <f>D14</f>
        <v>343241</v>
      </c>
      <c r="E13" s="150">
        <f aca="true" t="shared" si="2" ref="E13:K13">E14</f>
        <v>343241</v>
      </c>
      <c r="F13" s="150">
        <f t="shared" si="2"/>
        <v>76600</v>
      </c>
      <c r="G13" s="150">
        <f t="shared" si="2"/>
        <v>0</v>
      </c>
      <c r="H13" s="150">
        <f t="shared" si="2"/>
        <v>0</v>
      </c>
      <c r="I13" s="150">
        <f t="shared" si="2"/>
        <v>0</v>
      </c>
      <c r="J13" s="150">
        <f t="shared" si="2"/>
        <v>266641</v>
      </c>
      <c r="K13" s="150">
        <f t="shared" si="2"/>
        <v>0</v>
      </c>
    </row>
    <row r="14" spans="1:11" s="16" customFormat="1" ht="12.75">
      <c r="A14" s="151"/>
      <c r="B14" s="151" t="s">
        <v>329</v>
      </c>
      <c r="C14" s="152" t="s">
        <v>330</v>
      </c>
      <c r="D14" s="153">
        <f>E14+K14</f>
        <v>343241</v>
      </c>
      <c r="E14" s="153">
        <f t="shared" si="1"/>
        <v>343241</v>
      </c>
      <c r="F14" s="153">
        <v>76600</v>
      </c>
      <c r="G14" s="153"/>
      <c r="H14" s="153"/>
      <c r="I14" s="153"/>
      <c r="J14" s="153">
        <v>266641</v>
      </c>
      <c r="K14" s="153"/>
    </row>
    <row r="15" spans="1:11" s="16" customFormat="1" ht="12.75">
      <c r="A15" s="148" t="s">
        <v>247</v>
      </c>
      <c r="B15" s="148"/>
      <c r="C15" s="149" t="s">
        <v>331</v>
      </c>
      <c r="D15" s="150">
        <f>SUM(D16:D19)</f>
        <v>2830305</v>
      </c>
      <c r="E15" s="150">
        <f aca="true" t="shared" si="3" ref="E15:K15">SUM(E16:E19)</f>
        <v>712822</v>
      </c>
      <c r="F15" s="150"/>
      <c r="G15" s="150">
        <f t="shared" si="3"/>
        <v>0</v>
      </c>
      <c r="H15" s="150">
        <f t="shared" si="3"/>
        <v>0</v>
      </c>
      <c r="I15" s="150">
        <f t="shared" si="3"/>
        <v>0</v>
      </c>
      <c r="J15" s="150">
        <f t="shared" si="3"/>
        <v>712822</v>
      </c>
      <c r="K15" s="150">
        <f t="shared" si="3"/>
        <v>2117483</v>
      </c>
    </row>
    <row r="16" spans="1:11" s="16" customFormat="1" ht="12.75">
      <c r="A16" s="151"/>
      <c r="B16" s="151" t="s">
        <v>332</v>
      </c>
      <c r="C16" s="152" t="s">
        <v>333</v>
      </c>
      <c r="D16" s="153">
        <f>E16+K16</f>
        <v>100000</v>
      </c>
      <c r="E16" s="153">
        <f t="shared" si="1"/>
        <v>100000</v>
      </c>
      <c r="F16" s="153"/>
      <c r="G16" s="153"/>
      <c r="H16" s="153"/>
      <c r="I16" s="153"/>
      <c r="J16" s="153">
        <v>100000</v>
      </c>
      <c r="K16" s="153"/>
    </row>
    <row r="17" spans="1:11" s="16" customFormat="1" ht="12.75">
      <c r="A17" s="151"/>
      <c r="B17" s="151" t="s">
        <v>334</v>
      </c>
      <c r="C17" s="152" t="s">
        <v>335</v>
      </c>
      <c r="D17" s="153">
        <f>E17+K17</f>
        <v>966801</v>
      </c>
      <c r="E17" s="153">
        <f>F17+G17+H17+I17+J17</f>
        <v>127600</v>
      </c>
      <c r="F17" s="153"/>
      <c r="G17" s="153"/>
      <c r="H17" s="153"/>
      <c r="I17" s="153"/>
      <c r="J17" s="153">
        <v>127600</v>
      </c>
      <c r="K17" s="153">
        <v>839201</v>
      </c>
    </row>
    <row r="18" spans="1:11" s="16" customFormat="1" ht="12.75">
      <c r="A18" s="151"/>
      <c r="B18" s="151" t="s">
        <v>248</v>
      </c>
      <c r="C18" s="152" t="s">
        <v>336</v>
      </c>
      <c r="D18" s="153">
        <f>E18+K18</f>
        <v>1739304</v>
      </c>
      <c r="E18" s="153">
        <f>F18+G18+H18+I18+J18</f>
        <v>461022</v>
      </c>
      <c r="F18" s="153"/>
      <c r="G18" s="153"/>
      <c r="H18" s="153"/>
      <c r="I18" s="153"/>
      <c r="J18" s="153">
        <v>461022</v>
      </c>
      <c r="K18" s="153">
        <v>1278282</v>
      </c>
    </row>
    <row r="19" spans="1:11" s="16" customFormat="1" ht="12.75">
      <c r="A19" s="151"/>
      <c r="B19" s="151" t="s">
        <v>337</v>
      </c>
      <c r="C19" s="152" t="s">
        <v>338</v>
      </c>
      <c r="D19" s="153">
        <f>E19+K19</f>
        <v>24200</v>
      </c>
      <c r="E19" s="153">
        <f>F19+G19+H19+I19+J19</f>
        <v>24200</v>
      </c>
      <c r="F19" s="153"/>
      <c r="G19" s="153"/>
      <c r="H19" s="153"/>
      <c r="I19" s="153"/>
      <c r="J19" s="153">
        <v>24200</v>
      </c>
      <c r="K19" s="153"/>
    </row>
    <row r="20" spans="1:11" s="16" customFormat="1" ht="12.75">
      <c r="A20" s="148" t="s">
        <v>339</v>
      </c>
      <c r="B20" s="148"/>
      <c r="C20" s="149" t="s">
        <v>340</v>
      </c>
      <c r="D20" s="150">
        <f>SUM(D21:D22)</f>
        <v>155238</v>
      </c>
      <c r="E20" s="150">
        <f aca="true" t="shared" si="4" ref="E20:K20">SUM(E21:E22)</f>
        <v>155238</v>
      </c>
      <c r="F20" s="150">
        <f t="shared" si="4"/>
        <v>0</v>
      </c>
      <c r="G20" s="150">
        <f t="shared" si="4"/>
        <v>0</v>
      </c>
      <c r="H20" s="150">
        <f t="shared" si="4"/>
        <v>0</v>
      </c>
      <c r="I20" s="150">
        <f t="shared" si="4"/>
        <v>0</v>
      </c>
      <c r="J20" s="150">
        <f t="shared" si="4"/>
        <v>155238</v>
      </c>
      <c r="K20" s="150">
        <f t="shared" si="4"/>
        <v>0</v>
      </c>
    </row>
    <row r="21" spans="1:11" s="18" customFormat="1" ht="24.75" customHeight="1">
      <c r="A21" s="151"/>
      <c r="B21" s="151" t="s">
        <v>341</v>
      </c>
      <c r="C21" s="152" t="s">
        <v>342</v>
      </c>
      <c r="D21" s="153">
        <f>E21+K21</f>
        <v>56360</v>
      </c>
      <c r="E21" s="153">
        <f>F21+G21+H21+I21+J21</f>
        <v>56360</v>
      </c>
      <c r="F21" s="153"/>
      <c r="G21" s="153"/>
      <c r="H21" s="153"/>
      <c r="I21" s="153"/>
      <c r="J21" s="153">
        <v>56360</v>
      </c>
      <c r="K21" s="153"/>
    </row>
    <row r="22" spans="1:11" ht="12.75">
      <c r="A22" s="151"/>
      <c r="B22" s="151" t="s">
        <v>343</v>
      </c>
      <c r="C22" s="152" t="s">
        <v>344</v>
      </c>
      <c r="D22" s="153">
        <f>E22+K22</f>
        <v>98878</v>
      </c>
      <c r="E22" s="153">
        <f>F22+G22+H22+I22+J22</f>
        <v>98878</v>
      </c>
      <c r="F22" s="153"/>
      <c r="G22" s="153"/>
      <c r="H22" s="153"/>
      <c r="I22" s="153"/>
      <c r="J22" s="153">
        <v>98878</v>
      </c>
      <c r="K22" s="153"/>
    </row>
    <row r="23" spans="1:11" ht="12.75">
      <c r="A23" s="148" t="s">
        <v>345</v>
      </c>
      <c r="B23" s="148"/>
      <c r="C23" s="149" t="s">
        <v>346</v>
      </c>
      <c r="D23" s="150">
        <f>SUM(D24:D25)</f>
        <v>185525</v>
      </c>
      <c r="E23" s="150">
        <f aca="true" t="shared" si="5" ref="E23:K23">SUM(E24:E25)</f>
        <v>185525</v>
      </c>
      <c r="F23" s="150">
        <f t="shared" si="5"/>
        <v>10000</v>
      </c>
      <c r="G23" s="150">
        <f t="shared" si="5"/>
        <v>0</v>
      </c>
      <c r="H23" s="150">
        <f t="shared" si="5"/>
        <v>0</v>
      </c>
      <c r="I23" s="150">
        <f t="shared" si="5"/>
        <v>0</v>
      </c>
      <c r="J23" s="150">
        <f t="shared" si="5"/>
        <v>175525</v>
      </c>
      <c r="K23" s="150">
        <f t="shared" si="5"/>
        <v>0</v>
      </c>
    </row>
    <row r="24" spans="1:11" ht="16.5" customHeight="1">
      <c r="A24" s="151"/>
      <c r="B24" s="151" t="s">
        <v>347</v>
      </c>
      <c r="C24" s="154" t="s">
        <v>348</v>
      </c>
      <c r="D24" s="153">
        <f>E24+K24</f>
        <v>173875</v>
      </c>
      <c r="E24" s="153">
        <f>F24+G24+H24+I24+J24</f>
        <v>173875</v>
      </c>
      <c r="F24" s="153">
        <v>10000</v>
      </c>
      <c r="G24" s="153"/>
      <c r="H24" s="153"/>
      <c r="I24" s="153"/>
      <c r="J24" s="153">
        <v>163875</v>
      </c>
      <c r="K24" s="153"/>
    </row>
    <row r="25" spans="1:11" ht="12.75">
      <c r="A25" s="151"/>
      <c r="B25" s="151" t="s">
        <v>349</v>
      </c>
      <c r="C25" s="152" t="s">
        <v>350</v>
      </c>
      <c r="D25" s="153">
        <f>E25+K25</f>
        <v>11650</v>
      </c>
      <c r="E25" s="153">
        <f>F25+G25+H25+I25+J25</f>
        <v>11650</v>
      </c>
      <c r="F25" s="153"/>
      <c r="G25" s="153"/>
      <c r="H25" s="153"/>
      <c r="I25" s="153"/>
      <c r="J25" s="153">
        <v>11650</v>
      </c>
      <c r="K25" s="153"/>
    </row>
    <row r="26" spans="1:11" ht="12.75">
      <c r="A26" s="148" t="s">
        <v>263</v>
      </c>
      <c r="B26" s="148"/>
      <c r="C26" s="149" t="s">
        <v>351</v>
      </c>
      <c r="D26" s="150">
        <f>SUM(D27:D31)</f>
        <v>2620685</v>
      </c>
      <c r="E26" s="150">
        <f aca="true" t="shared" si="6" ref="E26:K26">SUM(E27:E31)</f>
        <v>2233385</v>
      </c>
      <c r="F26" s="150">
        <f t="shared" si="6"/>
        <v>1609306</v>
      </c>
      <c r="G26" s="150">
        <f t="shared" si="6"/>
        <v>0</v>
      </c>
      <c r="H26" s="150">
        <f t="shared" si="6"/>
        <v>0</v>
      </c>
      <c r="I26" s="150">
        <f t="shared" si="6"/>
        <v>0</v>
      </c>
      <c r="J26" s="150">
        <f t="shared" si="6"/>
        <v>624079</v>
      </c>
      <c r="K26" s="150">
        <f t="shared" si="6"/>
        <v>387300</v>
      </c>
    </row>
    <row r="27" spans="1:11" ht="12.75">
      <c r="A27" s="151"/>
      <c r="B27" s="151" t="s">
        <v>352</v>
      </c>
      <c r="C27" s="152" t="s">
        <v>353</v>
      </c>
      <c r="D27" s="153">
        <f>E27+K27</f>
        <v>154010</v>
      </c>
      <c r="E27" s="153">
        <f>F27+G27+H27+I27+J27</f>
        <v>154010</v>
      </c>
      <c r="F27" s="153">
        <v>154010</v>
      </c>
      <c r="G27" s="153"/>
      <c r="H27" s="153"/>
      <c r="I27" s="153"/>
      <c r="J27" s="153">
        <v>0</v>
      </c>
      <c r="K27" s="153"/>
    </row>
    <row r="28" spans="1:11" ht="12.75">
      <c r="A28" s="151"/>
      <c r="B28" s="151" t="s">
        <v>354</v>
      </c>
      <c r="C28" s="152" t="s">
        <v>355</v>
      </c>
      <c r="D28" s="153">
        <f>E28+K28</f>
        <v>102300</v>
      </c>
      <c r="E28" s="153">
        <f>F28+G28+H28+I28+J28</f>
        <v>102300</v>
      </c>
      <c r="F28" s="153"/>
      <c r="G28" s="153"/>
      <c r="H28" s="153"/>
      <c r="I28" s="153"/>
      <c r="J28" s="153">
        <v>102300</v>
      </c>
      <c r="K28" s="153"/>
    </row>
    <row r="29" spans="1:11" ht="12.75">
      <c r="A29" s="151"/>
      <c r="B29" s="151" t="s">
        <v>313</v>
      </c>
      <c r="C29" s="152" t="s">
        <v>356</v>
      </c>
      <c r="D29" s="153">
        <f>E29+K29</f>
        <v>1889825</v>
      </c>
      <c r="E29" s="153">
        <f>F29+G29+H29+I29+J29</f>
        <v>1877825</v>
      </c>
      <c r="F29" s="153">
        <v>1435296</v>
      </c>
      <c r="G29" s="153"/>
      <c r="H29" s="153"/>
      <c r="I29" s="153"/>
      <c r="J29" s="153">
        <v>442529</v>
      </c>
      <c r="K29" s="153">
        <v>12000</v>
      </c>
    </row>
    <row r="30" spans="1:11" ht="12.75">
      <c r="A30" s="151"/>
      <c r="B30" s="151" t="s">
        <v>357</v>
      </c>
      <c r="C30" s="152" t="s">
        <v>358</v>
      </c>
      <c r="D30" s="153">
        <f>E30+K30</f>
        <v>81000</v>
      </c>
      <c r="E30" s="153">
        <f>F30+G30+H30+I30+J30</f>
        <v>81000</v>
      </c>
      <c r="F30" s="153">
        <v>20000</v>
      </c>
      <c r="G30" s="153"/>
      <c r="H30" s="153"/>
      <c r="I30" s="153"/>
      <c r="J30" s="153">
        <v>61000</v>
      </c>
      <c r="K30" s="153"/>
    </row>
    <row r="31" spans="1:11" ht="12.75">
      <c r="A31" s="151"/>
      <c r="B31" s="151" t="s">
        <v>264</v>
      </c>
      <c r="C31" s="152" t="s">
        <v>338</v>
      </c>
      <c r="D31" s="153">
        <f>E31+K31</f>
        <v>393550</v>
      </c>
      <c r="E31" s="153">
        <f>F31+G31+H31+I31+J31</f>
        <v>18250</v>
      </c>
      <c r="F31" s="153"/>
      <c r="G31" s="153"/>
      <c r="H31" s="153"/>
      <c r="I31" s="153"/>
      <c r="J31" s="153">
        <v>18250</v>
      </c>
      <c r="K31" s="153">
        <v>375300</v>
      </c>
    </row>
    <row r="32" spans="1:11" ht="38.25">
      <c r="A32" s="148" t="s">
        <v>359</v>
      </c>
      <c r="B32" s="148"/>
      <c r="C32" s="155" t="s">
        <v>360</v>
      </c>
      <c r="D32" s="150">
        <f aca="true" t="shared" si="7" ref="D32:J32">SUM(D33:D34)</f>
        <v>11970</v>
      </c>
      <c r="E32" s="150">
        <f t="shared" si="7"/>
        <v>11970</v>
      </c>
      <c r="F32" s="150">
        <f t="shared" si="7"/>
        <v>2943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9027</v>
      </c>
      <c r="K32" s="150">
        <f>K33</f>
        <v>0</v>
      </c>
    </row>
    <row r="33" spans="1:11" ht="38.25">
      <c r="A33" s="151"/>
      <c r="B33" s="151" t="s">
        <v>361</v>
      </c>
      <c r="C33" s="154" t="s">
        <v>360</v>
      </c>
      <c r="D33" s="153">
        <f>E33+K33</f>
        <v>1470</v>
      </c>
      <c r="E33" s="153">
        <f>F33+G33+H33+I33+J33</f>
        <v>1470</v>
      </c>
      <c r="F33" s="153">
        <v>1413</v>
      </c>
      <c r="G33" s="153"/>
      <c r="H33" s="153"/>
      <c r="I33" s="153"/>
      <c r="J33" s="153">
        <v>57</v>
      </c>
      <c r="K33" s="153"/>
    </row>
    <row r="34" spans="1:11" ht="57.75" customHeight="1">
      <c r="A34" s="151"/>
      <c r="B34" s="151" t="s">
        <v>416</v>
      </c>
      <c r="C34" s="154" t="s">
        <v>417</v>
      </c>
      <c r="D34" s="153">
        <f aca="true" t="shared" si="8" ref="D34:D85">E34+K34</f>
        <v>10500</v>
      </c>
      <c r="E34" s="153">
        <f>F34+G34+H34+I34+J34</f>
        <v>10500</v>
      </c>
      <c r="F34" s="153">
        <v>1530</v>
      </c>
      <c r="G34" s="153"/>
      <c r="H34" s="153"/>
      <c r="I34" s="153"/>
      <c r="J34" s="153">
        <v>8970</v>
      </c>
      <c r="K34" s="153"/>
    </row>
    <row r="35" spans="1:11" ht="25.5">
      <c r="A35" s="148" t="s">
        <v>362</v>
      </c>
      <c r="B35" s="148"/>
      <c r="C35" s="149" t="s">
        <v>363</v>
      </c>
      <c r="D35" s="150">
        <f>SUM(D36:D41)</f>
        <v>225910</v>
      </c>
      <c r="E35" s="150">
        <f aca="true" t="shared" si="9" ref="E35:K35">SUM(E36:E41)</f>
        <v>215910</v>
      </c>
      <c r="F35" s="150">
        <f t="shared" si="9"/>
        <v>57020</v>
      </c>
      <c r="G35" s="150">
        <f t="shared" si="9"/>
        <v>0</v>
      </c>
      <c r="H35" s="150">
        <f t="shared" si="9"/>
        <v>0</v>
      </c>
      <c r="I35" s="150">
        <f t="shared" si="9"/>
        <v>0</v>
      </c>
      <c r="J35" s="150">
        <f t="shared" si="9"/>
        <v>158890</v>
      </c>
      <c r="K35" s="150">
        <f t="shared" si="9"/>
        <v>10000</v>
      </c>
    </row>
    <row r="36" spans="1:11" ht="12.75">
      <c r="A36" s="148"/>
      <c r="B36" s="163" t="s">
        <v>418</v>
      </c>
      <c r="C36" s="152" t="s">
        <v>419</v>
      </c>
      <c r="D36" s="153">
        <f t="shared" si="8"/>
        <v>10000</v>
      </c>
      <c r="E36" s="153">
        <f aca="true" t="shared" si="10" ref="E36:E41">F36+G36+H36+I36+J36</f>
        <v>0</v>
      </c>
      <c r="F36" s="164"/>
      <c r="G36" s="164"/>
      <c r="H36" s="164"/>
      <c r="I36" s="164"/>
      <c r="J36" s="164"/>
      <c r="K36" s="164">
        <v>10000</v>
      </c>
    </row>
    <row r="37" spans="1:11" ht="12.75">
      <c r="A37" s="151"/>
      <c r="B37" s="151" t="s">
        <v>364</v>
      </c>
      <c r="C37" s="152" t="s">
        <v>365</v>
      </c>
      <c r="D37" s="153">
        <f t="shared" si="8"/>
        <v>8100</v>
      </c>
      <c r="E37" s="153">
        <f t="shared" si="10"/>
        <v>8100</v>
      </c>
      <c r="F37" s="153"/>
      <c r="G37" s="153"/>
      <c r="H37" s="153"/>
      <c r="I37" s="153"/>
      <c r="J37" s="153">
        <v>8100</v>
      </c>
      <c r="K37" s="153"/>
    </row>
    <row r="38" spans="1:11" ht="12.75">
      <c r="A38" s="151"/>
      <c r="B38" s="151" t="s">
        <v>366</v>
      </c>
      <c r="C38" s="152" t="s">
        <v>367</v>
      </c>
      <c r="D38" s="153">
        <f t="shared" si="8"/>
        <v>192810</v>
      </c>
      <c r="E38" s="153">
        <f t="shared" si="10"/>
        <v>192810</v>
      </c>
      <c r="F38" s="153">
        <v>55020</v>
      </c>
      <c r="G38" s="153"/>
      <c r="H38" s="153"/>
      <c r="I38" s="153"/>
      <c r="J38" s="153">
        <v>137790</v>
      </c>
      <c r="K38" s="153"/>
    </row>
    <row r="39" spans="1:11" ht="12.75">
      <c r="A39" s="151"/>
      <c r="B39" s="151" t="s">
        <v>368</v>
      </c>
      <c r="C39" s="152" t="s">
        <v>369</v>
      </c>
      <c r="D39" s="153">
        <f t="shared" si="8"/>
        <v>8000</v>
      </c>
      <c r="E39" s="153">
        <f t="shared" si="10"/>
        <v>8000</v>
      </c>
      <c r="F39" s="153">
        <v>2000</v>
      </c>
      <c r="G39" s="153"/>
      <c r="H39" s="153"/>
      <c r="I39" s="153"/>
      <c r="J39" s="153">
        <v>6000</v>
      </c>
      <c r="K39" s="153"/>
    </row>
    <row r="40" spans="1:11" ht="12.75">
      <c r="A40" s="151"/>
      <c r="B40" s="151" t="s">
        <v>370</v>
      </c>
      <c r="C40" s="152" t="s">
        <v>371</v>
      </c>
      <c r="D40" s="153">
        <f t="shared" si="8"/>
        <v>5000</v>
      </c>
      <c r="E40" s="153">
        <f t="shared" si="10"/>
        <v>5000</v>
      </c>
      <c r="F40" s="153"/>
      <c r="G40" s="153"/>
      <c r="H40" s="153"/>
      <c r="I40" s="153"/>
      <c r="J40" s="153">
        <v>5000</v>
      </c>
      <c r="K40" s="153"/>
    </row>
    <row r="41" spans="1:11" ht="12.75">
      <c r="A41" s="151"/>
      <c r="B41" s="151" t="s">
        <v>420</v>
      </c>
      <c r="C41" s="152" t="s">
        <v>421</v>
      </c>
      <c r="D41" s="153">
        <f t="shared" si="8"/>
        <v>2000</v>
      </c>
      <c r="E41" s="153">
        <f t="shared" si="10"/>
        <v>2000</v>
      </c>
      <c r="F41" s="153"/>
      <c r="G41" s="153"/>
      <c r="H41" s="153"/>
      <c r="I41" s="153"/>
      <c r="J41" s="153">
        <v>2000</v>
      </c>
      <c r="K41" s="153"/>
    </row>
    <row r="42" spans="1:11" ht="12.75">
      <c r="A42" s="148" t="s">
        <v>372</v>
      </c>
      <c r="B42" s="148"/>
      <c r="C42" s="149" t="s">
        <v>373</v>
      </c>
      <c r="D42" s="150">
        <f>D43</f>
        <v>16900</v>
      </c>
      <c r="E42" s="150">
        <f aca="true" t="shared" si="11" ref="E42:K42">E43</f>
        <v>16900</v>
      </c>
      <c r="F42" s="150">
        <f t="shared" si="11"/>
        <v>13818</v>
      </c>
      <c r="G42" s="150">
        <f t="shared" si="11"/>
        <v>0</v>
      </c>
      <c r="H42" s="150">
        <f t="shared" si="11"/>
        <v>0</v>
      </c>
      <c r="I42" s="150">
        <f t="shared" si="11"/>
        <v>0</v>
      </c>
      <c r="J42" s="150">
        <f t="shared" si="11"/>
        <v>3082</v>
      </c>
      <c r="K42" s="150">
        <f t="shared" si="11"/>
        <v>0</v>
      </c>
    </row>
    <row r="43" spans="1:11" ht="12.75">
      <c r="A43" s="151"/>
      <c r="B43" s="151" t="s">
        <v>374</v>
      </c>
      <c r="C43" s="152" t="s">
        <v>338</v>
      </c>
      <c r="D43" s="153">
        <f t="shared" si="8"/>
        <v>16900</v>
      </c>
      <c r="E43" s="153">
        <f>F43+G43+H43+I43+J43</f>
        <v>16900</v>
      </c>
      <c r="F43" s="153">
        <v>13818</v>
      </c>
      <c r="G43" s="153"/>
      <c r="H43" s="153"/>
      <c r="I43" s="153"/>
      <c r="J43" s="153">
        <v>3082</v>
      </c>
      <c r="K43" s="153"/>
    </row>
    <row r="44" spans="1:11" ht="64.5" customHeight="1">
      <c r="A44" s="148" t="s">
        <v>375</v>
      </c>
      <c r="B44" s="148"/>
      <c r="C44" s="156" t="s">
        <v>376</v>
      </c>
      <c r="D44" s="150">
        <f>D45</f>
        <v>32000</v>
      </c>
      <c r="E44" s="150">
        <f aca="true" t="shared" si="12" ref="E44:K44">E45</f>
        <v>32000</v>
      </c>
      <c r="F44" s="150">
        <f t="shared" si="12"/>
        <v>27000</v>
      </c>
      <c r="G44" s="150">
        <f t="shared" si="12"/>
        <v>0</v>
      </c>
      <c r="H44" s="150">
        <f t="shared" si="12"/>
        <v>0</v>
      </c>
      <c r="I44" s="150">
        <f t="shared" si="12"/>
        <v>0</v>
      </c>
      <c r="J44" s="150">
        <f t="shared" si="12"/>
        <v>5000</v>
      </c>
      <c r="K44" s="150">
        <f t="shared" si="12"/>
        <v>0</v>
      </c>
    </row>
    <row r="45" spans="1:11" ht="41.25" customHeight="1">
      <c r="A45" s="151"/>
      <c r="B45" s="151" t="s">
        <v>377</v>
      </c>
      <c r="C45" s="152" t="s">
        <v>378</v>
      </c>
      <c r="D45" s="153">
        <f t="shared" si="8"/>
        <v>32000</v>
      </c>
      <c r="E45" s="153">
        <f>F45+G45+H45+I45+J45</f>
        <v>32000</v>
      </c>
      <c r="F45" s="153">
        <v>27000</v>
      </c>
      <c r="G45" s="153"/>
      <c r="H45" s="153"/>
      <c r="I45" s="153"/>
      <c r="J45" s="153">
        <v>5000</v>
      </c>
      <c r="K45" s="153"/>
    </row>
    <row r="46" spans="1:11" ht="18" customHeight="1">
      <c r="A46" s="148" t="s">
        <v>379</v>
      </c>
      <c r="B46" s="148"/>
      <c r="C46" s="149" t="s">
        <v>380</v>
      </c>
      <c r="D46" s="150">
        <f>D47</f>
        <v>75000</v>
      </c>
      <c r="E46" s="150">
        <f aca="true" t="shared" si="13" ref="E46:K46">E47</f>
        <v>75000</v>
      </c>
      <c r="F46" s="150">
        <f t="shared" si="13"/>
        <v>0</v>
      </c>
      <c r="G46" s="150">
        <f t="shared" si="13"/>
        <v>0</v>
      </c>
      <c r="H46" s="150">
        <f t="shared" si="13"/>
        <v>75000</v>
      </c>
      <c r="I46" s="150">
        <f t="shared" si="13"/>
        <v>0</v>
      </c>
      <c r="J46" s="150">
        <f t="shared" si="13"/>
        <v>0</v>
      </c>
      <c r="K46" s="150">
        <f t="shared" si="13"/>
        <v>0</v>
      </c>
    </row>
    <row r="47" spans="1:11" ht="40.5" customHeight="1">
      <c r="A47" s="151"/>
      <c r="B47" s="151" t="s">
        <v>381</v>
      </c>
      <c r="C47" s="157" t="s">
        <v>382</v>
      </c>
      <c r="D47" s="153">
        <f t="shared" si="8"/>
        <v>75000</v>
      </c>
      <c r="E47" s="153">
        <f>F47+G47+H47+I47+J47</f>
        <v>75000</v>
      </c>
      <c r="F47" s="153"/>
      <c r="G47" s="153"/>
      <c r="H47" s="153">
        <v>75000</v>
      </c>
      <c r="I47" s="153"/>
      <c r="J47" s="153"/>
      <c r="K47" s="153"/>
    </row>
    <row r="48" spans="1:11" ht="12.75">
      <c r="A48" s="158">
        <v>758</v>
      </c>
      <c r="B48" s="148"/>
      <c r="C48" s="149" t="s">
        <v>383</v>
      </c>
      <c r="D48" s="150">
        <f>D49</f>
        <v>50000</v>
      </c>
      <c r="E48" s="150">
        <f aca="true" t="shared" si="14" ref="E48:K48">E49</f>
        <v>50000</v>
      </c>
      <c r="F48" s="150">
        <f t="shared" si="14"/>
        <v>0</v>
      </c>
      <c r="G48" s="150">
        <f t="shared" si="14"/>
        <v>0</v>
      </c>
      <c r="H48" s="150">
        <f t="shared" si="14"/>
        <v>0</v>
      </c>
      <c r="I48" s="150">
        <f t="shared" si="14"/>
        <v>0</v>
      </c>
      <c r="J48" s="150">
        <f t="shared" si="14"/>
        <v>50000</v>
      </c>
      <c r="K48" s="150">
        <f t="shared" si="14"/>
        <v>0</v>
      </c>
    </row>
    <row r="49" spans="1:11" ht="12.75">
      <c r="A49" s="151"/>
      <c r="B49" s="151" t="s">
        <v>384</v>
      </c>
      <c r="C49" s="152" t="s">
        <v>385</v>
      </c>
      <c r="D49" s="153">
        <f t="shared" si="8"/>
        <v>50000</v>
      </c>
      <c r="E49" s="153">
        <f>F49+G49+H49+I49+J49</f>
        <v>50000</v>
      </c>
      <c r="F49" s="153"/>
      <c r="G49" s="153"/>
      <c r="H49" s="153"/>
      <c r="I49" s="153"/>
      <c r="J49" s="153">
        <v>50000</v>
      </c>
      <c r="K49" s="153"/>
    </row>
    <row r="50" spans="1:11" ht="12.75">
      <c r="A50" s="148" t="s">
        <v>250</v>
      </c>
      <c r="B50" s="148"/>
      <c r="C50" s="149" t="s">
        <v>386</v>
      </c>
      <c r="D50" s="150">
        <f>SUM(D51:D57)</f>
        <v>6086203</v>
      </c>
      <c r="E50" s="150">
        <f>SUM(E51:E57)</f>
        <v>6086203</v>
      </c>
      <c r="F50" s="150">
        <f aca="true" t="shared" si="15" ref="F50:K50">SUM(F51:F57)</f>
        <v>4842218</v>
      </c>
      <c r="G50" s="150">
        <f t="shared" si="15"/>
        <v>16800</v>
      </c>
      <c r="H50" s="150">
        <f t="shared" si="15"/>
        <v>0</v>
      </c>
      <c r="I50" s="150">
        <f t="shared" si="15"/>
        <v>0</v>
      </c>
      <c r="J50" s="150">
        <f t="shared" si="15"/>
        <v>1227185</v>
      </c>
      <c r="K50" s="150">
        <f t="shared" si="15"/>
        <v>0</v>
      </c>
    </row>
    <row r="51" spans="1:11" ht="12.75">
      <c r="A51" s="151"/>
      <c r="B51" s="151" t="s">
        <v>251</v>
      </c>
      <c r="C51" s="152" t="s">
        <v>387</v>
      </c>
      <c r="D51" s="153">
        <f t="shared" si="8"/>
        <v>3692866</v>
      </c>
      <c r="E51" s="153">
        <f aca="true" t="shared" si="16" ref="E51:E57">F51+G51+H51+I51+J51</f>
        <v>3692866</v>
      </c>
      <c r="F51" s="153">
        <v>2892461</v>
      </c>
      <c r="G51" s="153"/>
      <c r="H51" s="153"/>
      <c r="I51" s="153"/>
      <c r="J51" s="153">
        <v>800405</v>
      </c>
      <c r="K51" s="153"/>
    </row>
    <row r="52" spans="1:11" ht="25.5">
      <c r="A52" s="151"/>
      <c r="B52" s="151" t="s">
        <v>388</v>
      </c>
      <c r="C52" s="152" t="s">
        <v>389</v>
      </c>
      <c r="D52" s="153">
        <f t="shared" si="8"/>
        <v>344850</v>
      </c>
      <c r="E52" s="153">
        <f t="shared" si="16"/>
        <v>344850</v>
      </c>
      <c r="F52" s="159">
        <v>291690</v>
      </c>
      <c r="G52" s="159"/>
      <c r="H52" s="159"/>
      <c r="I52" s="159"/>
      <c r="J52" s="159">
        <v>53160</v>
      </c>
      <c r="K52" s="159"/>
    </row>
    <row r="53" spans="1:11" ht="12.75">
      <c r="A53" s="151"/>
      <c r="B53" s="151" t="s">
        <v>390</v>
      </c>
      <c r="C53" s="152" t="s">
        <v>391</v>
      </c>
      <c r="D53" s="153">
        <f t="shared" si="8"/>
        <v>1723502</v>
      </c>
      <c r="E53" s="153">
        <f t="shared" si="16"/>
        <v>1723502</v>
      </c>
      <c r="F53" s="153">
        <v>1526162</v>
      </c>
      <c r="G53" s="153"/>
      <c r="H53" s="153"/>
      <c r="I53" s="153"/>
      <c r="J53" s="153">
        <v>197340</v>
      </c>
      <c r="K53" s="153"/>
    </row>
    <row r="54" spans="1:11" ht="12.75">
      <c r="A54" s="151"/>
      <c r="B54" s="151" t="s">
        <v>392</v>
      </c>
      <c r="C54" s="152" t="s">
        <v>393</v>
      </c>
      <c r="D54" s="153">
        <f t="shared" si="8"/>
        <v>139080</v>
      </c>
      <c r="E54" s="153">
        <f t="shared" si="16"/>
        <v>139080</v>
      </c>
      <c r="F54" s="153">
        <v>16670</v>
      </c>
      <c r="G54" s="153">
        <v>16800</v>
      </c>
      <c r="H54" s="153"/>
      <c r="I54" s="153"/>
      <c r="J54" s="153">
        <v>105610</v>
      </c>
      <c r="K54" s="153"/>
    </row>
    <row r="55" spans="1:11" ht="26.25" customHeight="1">
      <c r="A55" s="11"/>
      <c r="B55" s="49">
        <v>80146</v>
      </c>
      <c r="C55" s="57" t="s">
        <v>394</v>
      </c>
      <c r="D55" s="153">
        <f t="shared" si="8"/>
        <v>30265</v>
      </c>
      <c r="E55" s="153">
        <f t="shared" si="16"/>
        <v>30265</v>
      </c>
      <c r="F55" s="92">
        <v>3330</v>
      </c>
      <c r="G55" s="92"/>
      <c r="H55" s="92"/>
      <c r="I55" s="92"/>
      <c r="J55" s="92">
        <v>26935</v>
      </c>
      <c r="K55" s="92"/>
    </row>
    <row r="56" spans="1:11" ht="12.75">
      <c r="A56" s="11"/>
      <c r="B56" s="49">
        <v>80148</v>
      </c>
      <c r="C56" s="57" t="s">
        <v>422</v>
      </c>
      <c r="D56" s="153">
        <f t="shared" si="8"/>
        <v>147559</v>
      </c>
      <c r="E56" s="153">
        <f t="shared" si="16"/>
        <v>147559</v>
      </c>
      <c r="F56" s="92">
        <v>111905</v>
      </c>
      <c r="G56" s="92"/>
      <c r="H56" s="92"/>
      <c r="I56" s="92"/>
      <c r="J56" s="92">
        <v>35654</v>
      </c>
      <c r="K56" s="92"/>
    </row>
    <row r="57" spans="1:11" ht="12.75">
      <c r="A57" s="11"/>
      <c r="B57" s="49">
        <v>80195</v>
      </c>
      <c r="C57" s="57" t="s">
        <v>338</v>
      </c>
      <c r="D57" s="153">
        <f t="shared" si="8"/>
        <v>8081</v>
      </c>
      <c r="E57" s="153">
        <f t="shared" si="16"/>
        <v>8081</v>
      </c>
      <c r="F57" s="92"/>
      <c r="G57" s="92"/>
      <c r="H57" s="92"/>
      <c r="I57" s="92"/>
      <c r="J57" s="92">
        <v>8081</v>
      </c>
      <c r="K57" s="92"/>
    </row>
    <row r="58" spans="1:11" ht="12.75">
      <c r="A58" s="160">
        <v>851</v>
      </c>
      <c r="B58" s="41"/>
      <c r="C58" s="160" t="s">
        <v>395</v>
      </c>
      <c r="D58" s="103">
        <f aca="true" t="shared" si="17" ref="D58:K58">SUM(D59:D61)</f>
        <v>50000</v>
      </c>
      <c r="E58" s="103">
        <f t="shared" si="17"/>
        <v>50000</v>
      </c>
      <c r="F58" s="103">
        <f t="shared" si="17"/>
        <v>14020</v>
      </c>
      <c r="G58" s="103">
        <f t="shared" si="17"/>
        <v>30988</v>
      </c>
      <c r="H58" s="103">
        <f t="shared" si="17"/>
        <v>0</v>
      </c>
      <c r="I58" s="103">
        <f t="shared" si="17"/>
        <v>0</v>
      </c>
      <c r="J58" s="103">
        <f t="shared" si="17"/>
        <v>4992</v>
      </c>
      <c r="K58" s="103">
        <f t="shared" si="17"/>
        <v>0</v>
      </c>
    </row>
    <row r="59" spans="1:11" ht="12.75">
      <c r="A59" s="11"/>
      <c r="B59" s="49">
        <v>85153</v>
      </c>
      <c r="C59" s="11" t="s">
        <v>396</v>
      </c>
      <c r="D59" s="153">
        <f t="shared" si="8"/>
        <v>2000</v>
      </c>
      <c r="E59" s="153">
        <f>F59+G59+H59+I59+J59</f>
        <v>2000</v>
      </c>
      <c r="F59" s="92"/>
      <c r="G59" s="92">
        <v>2000</v>
      </c>
      <c r="H59" s="92"/>
      <c r="I59" s="92"/>
      <c r="J59" s="92"/>
      <c r="K59" s="92"/>
    </row>
    <row r="60" spans="1:11" ht="12.75">
      <c r="A60" s="11"/>
      <c r="B60" s="49">
        <v>85154</v>
      </c>
      <c r="C60" s="11" t="s">
        <v>397</v>
      </c>
      <c r="D60" s="153">
        <f t="shared" si="8"/>
        <v>44712</v>
      </c>
      <c r="E60" s="153">
        <f>F60+G60+H60+I60+J60</f>
        <v>44712</v>
      </c>
      <c r="F60" s="92">
        <v>14020</v>
      </c>
      <c r="G60" s="92">
        <v>25700</v>
      </c>
      <c r="H60" s="92"/>
      <c r="I60" s="92"/>
      <c r="J60" s="92">
        <v>4992</v>
      </c>
      <c r="K60" s="92"/>
    </row>
    <row r="61" spans="1:11" ht="12.75">
      <c r="A61" s="11"/>
      <c r="B61" s="49">
        <v>85158</v>
      </c>
      <c r="C61" s="11" t="s">
        <v>398</v>
      </c>
      <c r="D61" s="153">
        <f t="shared" si="8"/>
        <v>3288</v>
      </c>
      <c r="E61" s="153">
        <f>F61+G61+H61+I61+J61</f>
        <v>3288</v>
      </c>
      <c r="F61" s="92"/>
      <c r="G61" s="92">
        <v>3288</v>
      </c>
      <c r="H61" s="92"/>
      <c r="I61" s="92"/>
      <c r="J61" s="92"/>
      <c r="K61" s="92"/>
    </row>
    <row r="62" spans="1:11" ht="12.75">
      <c r="A62" s="160">
        <v>852</v>
      </c>
      <c r="B62" s="41"/>
      <c r="C62" s="160" t="s">
        <v>399</v>
      </c>
      <c r="D62" s="103">
        <f>SUM(D63:D71)</f>
        <v>4605436</v>
      </c>
      <c r="E62" s="103">
        <f aca="true" t="shared" si="18" ref="E62:K62">SUM(E63:E71)</f>
        <v>4605436</v>
      </c>
      <c r="F62" s="103">
        <f t="shared" si="18"/>
        <v>546581</v>
      </c>
      <c r="G62" s="103">
        <f t="shared" si="18"/>
        <v>0</v>
      </c>
      <c r="H62" s="103">
        <f t="shared" si="18"/>
        <v>0</v>
      </c>
      <c r="I62" s="103">
        <f t="shared" si="18"/>
        <v>0</v>
      </c>
      <c r="J62" s="103">
        <f t="shared" si="18"/>
        <v>4058855</v>
      </c>
      <c r="K62" s="103">
        <f t="shared" si="18"/>
        <v>0</v>
      </c>
    </row>
    <row r="63" spans="1:11" ht="12.75">
      <c r="A63" s="11"/>
      <c r="B63" s="49">
        <v>85202</v>
      </c>
      <c r="C63" s="11" t="s">
        <v>400</v>
      </c>
      <c r="D63" s="153">
        <f t="shared" si="8"/>
        <v>112300</v>
      </c>
      <c r="E63" s="153">
        <f aca="true" t="shared" si="19" ref="E63:E71">F63+G63+H63+I63+J63</f>
        <v>112300</v>
      </c>
      <c r="F63" s="92"/>
      <c r="G63" s="92"/>
      <c r="H63" s="92"/>
      <c r="I63" s="92"/>
      <c r="J63" s="92">
        <v>112300</v>
      </c>
      <c r="K63" s="92"/>
    </row>
    <row r="64" spans="1:11" ht="52.5" customHeight="1">
      <c r="A64" s="11"/>
      <c r="B64" s="49">
        <v>85212</v>
      </c>
      <c r="C64" s="212" t="s">
        <v>522</v>
      </c>
      <c r="D64" s="153">
        <f t="shared" si="8"/>
        <v>3121205</v>
      </c>
      <c r="E64" s="153">
        <f t="shared" si="19"/>
        <v>3121205</v>
      </c>
      <c r="F64" s="92">
        <v>75025</v>
      </c>
      <c r="G64" s="92"/>
      <c r="H64" s="92"/>
      <c r="I64" s="92"/>
      <c r="J64" s="92">
        <v>3046180</v>
      </c>
      <c r="K64" s="92"/>
    </row>
    <row r="65" spans="1:11" ht="79.5" customHeight="1">
      <c r="A65" s="11"/>
      <c r="B65" s="49">
        <v>85213</v>
      </c>
      <c r="C65" s="212" t="s">
        <v>523</v>
      </c>
      <c r="D65" s="153">
        <f t="shared" si="8"/>
        <v>31813</v>
      </c>
      <c r="E65" s="153">
        <f t="shared" si="19"/>
        <v>31813</v>
      </c>
      <c r="F65" s="92">
        <v>31813</v>
      </c>
      <c r="G65" s="92"/>
      <c r="H65" s="92"/>
      <c r="I65" s="92"/>
      <c r="J65" s="92"/>
      <c r="K65" s="92"/>
    </row>
    <row r="66" spans="1:11" ht="30.75" customHeight="1">
      <c r="A66" s="11"/>
      <c r="B66" s="49">
        <v>85214</v>
      </c>
      <c r="C66" s="157" t="s">
        <v>401</v>
      </c>
      <c r="D66" s="153">
        <f t="shared" si="8"/>
        <v>429425</v>
      </c>
      <c r="E66" s="153">
        <f t="shared" si="19"/>
        <v>429425</v>
      </c>
      <c r="F66" s="92"/>
      <c r="G66" s="92"/>
      <c r="H66" s="92"/>
      <c r="I66" s="92"/>
      <c r="J66" s="92">
        <v>429425</v>
      </c>
      <c r="K66" s="92"/>
    </row>
    <row r="67" spans="1:11" ht="12.75">
      <c r="A67" s="11"/>
      <c r="B67" s="49">
        <v>85215</v>
      </c>
      <c r="C67" s="11" t="s">
        <v>402</v>
      </c>
      <c r="D67" s="153">
        <f t="shared" si="8"/>
        <v>25000</v>
      </c>
      <c r="E67" s="153">
        <f t="shared" si="19"/>
        <v>25000</v>
      </c>
      <c r="F67" s="92"/>
      <c r="G67" s="92"/>
      <c r="H67" s="92"/>
      <c r="I67" s="92"/>
      <c r="J67" s="92">
        <v>25000</v>
      </c>
      <c r="K67" s="92"/>
    </row>
    <row r="68" spans="1:11" ht="12.75">
      <c r="A68" s="11"/>
      <c r="B68" s="49">
        <v>85219</v>
      </c>
      <c r="C68" s="11" t="s">
        <v>403</v>
      </c>
      <c r="D68" s="153">
        <f t="shared" si="8"/>
        <v>305878</v>
      </c>
      <c r="E68" s="153">
        <f t="shared" si="19"/>
        <v>305878</v>
      </c>
      <c r="F68" s="92">
        <v>263665</v>
      </c>
      <c r="G68" s="92"/>
      <c r="H68" s="92"/>
      <c r="I68" s="92"/>
      <c r="J68" s="92">
        <v>42213</v>
      </c>
      <c r="K68" s="92"/>
    </row>
    <row r="69" spans="1:11" ht="43.5" customHeight="1">
      <c r="A69" s="11"/>
      <c r="B69" s="49">
        <v>85220</v>
      </c>
      <c r="C69" s="157" t="s">
        <v>404</v>
      </c>
      <c r="D69" s="153">
        <f t="shared" si="8"/>
        <v>8000</v>
      </c>
      <c r="E69" s="153">
        <f t="shared" si="19"/>
        <v>8000</v>
      </c>
      <c r="F69" s="92"/>
      <c r="G69" s="92"/>
      <c r="H69" s="92"/>
      <c r="I69" s="92"/>
      <c r="J69" s="92">
        <v>8000</v>
      </c>
      <c r="K69" s="92"/>
    </row>
    <row r="70" spans="1:11" ht="25.5">
      <c r="A70" s="11"/>
      <c r="B70" s="49">
        <v>85228</v>
      </c>
      <c r="C70" s="157" t="s">
        <v>405</v>
      </c>
      <c r="D70" s="153">
        <f t="shared" si="8"/>
        <v>184871</v>
      </c>
      <c r="E70" s="153">
        <f t="shared" si="19"/>
        <v>184871</v>
      </c>
      <c r="F70" s="92">
        <v>176078</v>
      </c>
      <c r="G70" s="92"/>
      <c r="H70" s="92"/>
      <c r="I70" s="92"/>
      <c r="J70" s="92">
        <v>8793</v>
      </c>
      <c r="K70" s="92"/>
    </row>
    <row r="71" spans="1:11" ht="12.75">
      <c r="A71" s="11"/>
      <c r="B71" s="49">
        <v>85295</v>
      </c>
      <c r="C71" s="11" t="s">
        <v>338</v>
      </c>
      <c r="D71" s="153">
        <f t="shared" si="8"/>
        <v>386944</v>
      </c>
      <c r="E71" s="153">
        <f t="shared" si="19"/>
        <v>386944</v>
      </c>
      <c r="F71" s="92"/>
      <c r="G71" s="92"/>
      <c r="H71" s="92"/>
      <c r="I71" s="92"/>
      <c r="J71" s="92">
        <v>386944</v>
      </c>
      <c r="K71" s="92"/>
    </row>
    <row r="72" spans="1:11" ht="16.5" customHeight="1">
      <c r="A72" s="160">
        <v>854</v>
      </c>
      <c r="B72" s="41"/>
      <c r="C72" s="70" t="s">
        <v>406</v>
      </c>
      <c r="D72" s="103">
        <f>SUM(D73:D74)</f>
        <v>225551</v>
      </c>
      <c r="E72" s="103">
        <f aca="true" t="shared" si="20" ref="E72:K72">SUM(E73:E74)</f>
        <v>225551</v>
      </c>
      <c r="F72" s="103">
        <f t="shared" si="20"/>
        <v>191968</v>
      </c>
      <c r="G72" s="103">
        <f t="shared" si="20"/>
        <v>0</v>
      </c>
      <c r="H72" s="103">
        <f t="shared" si="20"/>
        <v>0</v>
      </c>
      <c r="I72" s="103">
        <f t="shared" si="20"/>
        <v>0</v>
      </c>
      <c r="J72" s="103">
        <f t="shared" si="20"/>
        <v>33583</v>
      </c>
      <c r="K72" s="103">
        <f t="shared" si="20"/>
        <v>0</v>
      </c>
    </row>
    <row r="73" spans="1:11" ht="12.75">
      <c r="A73" s="11"/>
      <c r="B73" s="49">
        <v>85401</v>
      </c>
      <c r="C73" s="11" t="s">
        <v>407</v>
      </c>
      <c r="D73" s="153">
        <f t="shared" si="8"/>
        <v>224095</v>
      </c>
      <c r="E73" s="153">
        <f>F73+G73+H73+I73+J73</f>
        <v>224095</v>
      </c>
      <c r="F73" s="92">
        <v>191968</v>
      </c>
      <c r="G73" s="92"/>
      <c r="H73" s="92"/>
      <c r="I73" s="92"/>
      <c r="J73" s="92">
        <v>32127</v>
      </c>
      <c r="K73" s="92"/>
    </row>
    <row r="74" spans="1:11" ht="26.25" customHeight="1">
      <c r="A74" s="11"/>
      <c r="B74" s="49">
        <v>85446</v>
      </c>
      <c r="C74" s="57" t="s">
        <v>394</v>
      </c>
      <c r="D74" s="153">
        <f t="shared" si="8"/>
        <v>1456</v>
      </c>
      <c r="E74" s="153">
        <f>F74+G74+H74+I74+J74</f>
        <v>1456</v>
      </c>
      <c r="F74" s="92"/>
      <c r="G74" s="92"/>
      <c r="H74" s="92"/>
      <c r="I74" s="92"/>
      <c r="J74" s="92">
        <v>1456</v>
      </c>
      <c r="K74" s="92"/>
    </row>
    <row r="75" spans="1:11" ht="25.5">
      <c r="A75" s="160">
        <v>900</v>
      </c>
      <c r="B75" s="41"/>
      <c r="C75" s="70" t="s">
        <v>408</v>
      </c>
      <c r="D75" s="103">
        <f>SUM(D76:D80)</f>
        <v>6051974</v>
      </c>
      <c r="E75" s="103">
        <f aca="true" t="shared" si="21" ref="E75:K75">SUM(E76:E80)</f>
        <v>715800</v>
      </c>
      <c r="F75" s="103">
        <f t="shared" si="21"/>
        <v>0</v>
      </c>
      <c r="G75" s="103">
        <f t="shared" si="21"/>
        <v>0</v>
      </c>
      <c r="H75" s="103">
        <f t="shared" si="21"/>
        <v>0</v>
      </c>
      <c r="I75" s="103">
        <f t="shared" si="21"/>
        <v>0</v>
      </c>
      <c r="J75" s="103">
        <f t="shared" si="21"/>
        <v>715800</v>
      </c>
      <c r="K75" s="103">
        <f t="shared" si="21"/>
        <v>5336174</v>
      </c>
    </row>
    <row r="76" spans="1:11" ht="12.75">
      <c r="A76" s="11"/>
      <c r="B76" s="49">
        <v>90001</v>
      </c>
      <c r="C76" s="11" t="s">
        <v>409</v>
      </c>
      <c r="D76" s="153">
        <f t="shared" si="8"/>
        <v>5162374</v>
      </c>
      <c r="E76" s="153">
        <f>F76+G76+H76+I76+J76</f>
        <v>0</v>
      </c>
      <c r="F76" s="92"/>
      <c r="G76" s="92"/>
      <c r="H76" s="92"/>
      <c r="I76" s="92"/>
      <c r="J76" s="92"/>
      <c r="K76" s="92">
        <v>5162374</v>
      </c>
    </row>
    <row r="77" spans="1:11" ht="12.75">
      <c r="A77" s="11"/>
      <c r="B77" s="49">
        <v>90002</v>
      </c>
      <c r="C77" s="11" t="s">
        <v>423</v>
      </c>
      <c r="D77" s="153">
        <f t="shared" si="8"/>
        <v>8000</v>
      </c>
      <c r="E77" s="153">
        <f>F77+G77+H77+I77+J77</f>
        <v>8000</v>
      </c>
      <c r="F77" s="92"/>
      <c r="G77" s="92"/>
      <c r="H77" s="92"/>
      <c r="I77" s="92"/>
      <c r="J77" s="92">
        <v>8000</v>
      </c>
      <c r="K77" s="92"/>
    </row>
    <row r="78" spans="1:11" ht="12.75">
      <c r="A78" s="11"/>
      <c r="B78" s="49">
        <v>90003</v>
      </c>
      <c r="C78" s="11" t="s">
        <v>410</v>
      </c>
      <c r="D78" s="153">
        <f t="shared" si="8"/>
        <v>67100</v>
      </c>
      <c r="E78" s="153">
        <f>F78+G78+H78+I78+J78</f>
        <v>67100</v>
      </c>
      <c r="F78" s="92"/>
      <c r="G78" s="92"/>
      <c r="H78" s="92"/>
      <c r="I78" s="92"/>
      <c r="J78" s="92">
        <v>67100</v>
      </c>
      <c r="K78" s="92"/>
    </row>
    <row r="79" spans="1:11" ht="12.75">
      <c r="A79" s="11"/>
      <c r="B79" s="49">
        <v>90015</v>
      </c>
      <c r="C79" s="11" t="s">
        <v>411</v>
      </c>
      <c r="D79" s="153">
        <f t="shared" si="8"/>
        <v>800400</v>
      </c>
      <c r="E79" s="153">
        <f>F79+G79+H79+I79+J79</f>
        <v>626600</v>
      </c>
      <c r="F79" s="92"/>
      <c r="G79" s="92"/>
      <c r="H79" s="92"/>
      <c r="I79" s="92"/>
      <c r="J79" s="92">
        <v>626600</v>
      </c>
      <c r="K79" s="92">
        <v>173800</v>
      </c>
    </row>
    <row r="80" spans="1:11" ht="12.75">
      <c r="A80" s="11"/>
      <c r="B80" s="49">
        <v>90095</v>
      </c>
      <c r="C80" s="11" t="s">
        <v>338</v>
      </c>
      <c r="D80" s="153">
        <f t="shared" si="8"/>
        <v>14100</v>
      </c>
      <c r="E80" s="153">
        <f>F80+G80+H80+I80+J80</f>
        <v>14100</v>
      </c>
      <c r="F80" s="92"/>
      <c r="G80" s="92"/>
      <c r="H80" s="92"/>
      <c r="I80" s="92"/>
      <c r="J80" s="92">
        <v>14100</v>
      </c>
      <c r="K80" s="92"/>
    </row>
    <row r="81" spans="1:11" ht="28.5" customHeight="1">
      <c r="A81" s="38">
        <v>921</v>
      </c>
      <c r="B81" s="22"/>
      <c r="C81" s="156" t="s">
        <v>412</v>
      </c>
      <c r="D81" s="91">
        <f>D82</f>
        <v>370000</v>
      </c>
      <c r="E81" s="91">
        <f aca="true" t="shared" si="22" ref="E81:K81">E82</f>
        <v>370000</v>
      </c>
      <c r="F81" s="91">
        <f t="shared" si="22"/>
        <v>0</v>
      </c>
      <c r="G81" s="91">
        <f t="shared" si="22"/>
        <v>370000</v>
      </c>
      <c r="H81" s="91">
        <f t="shared" si="22"/>
        <v>0</v>
      </c>
      <c r="I81" s="91">
        <f t="shared" si="22"/>
        <v>0</v>
      </c>
      <c r="J81" s="91">
        <f t="shared" si="22"/>
        <v>0</v>
      </c>
      <c r="K81" s="91">
        <f t="shared" si="22"/>
        <v>0</v>
      </c>
    </row>
    <row r="82" spans="1:11" ht="18" customHeight="1">
      <c r="A82" s="107"/>
      <c r="B82" s="217">
        <v>92109</v>
      </c>
      <c r="C82" s="161" t="s">
        <v>413</v>
      </c>
      <c r="D82" s="153">
        <f t="shared" si="8"/>
        <v>370000</v>
      </c>
      <c r="E82" s="153">
        <f>F82+G82+H82+I82+J82</f>
        <v>370000</v>
      </c>
      <c r="F82" s="92"/>
      <c r="G82" s="92">
        <v>370000</v>
      </c>
      <c r="H82" s="92"/>
      <c r="I82" s="92"/>
      <c r="J82" s="92"/>
      <c r="K82" s="92"/>
    </row>
    <row r="83" spans="1:11" ht="12.75">
      <c r="A83" s="38">
        <v>926</v>
      </c>
      <c r="B83" s="22"/>
      <c r="C83" s="165" t="s">
        <v>424</v>
      </c>
      <c r="D83" s="166">
        <f aca="true" t="shared" si="23" ref="D83:K83">SUM(D84:D85)</f>
        <v>1272500</v>
      </c>
      <c r="E83" s="166">
        <f t="shared" si="23"/>
        <v>6500</v>
      </c>
      <c r="F83" s="166">
        <f t="shared" si="23"/>
        <v>0</v>
      </c>
      <c r="G83" s="166">
        <f t="shared" si="23"/>
        <v>0</v>
      </c>
      <c r="H83" s="166">
        <f t="shared" si="23"/>
        <v>0</v>
      </c>
      <c r="I83" s="166">
        <f t="shared" si="23"/>
        <v>0</v>
      </c>
      <c r="J83" s="166">
        <f t="shared" si="23"/>
        <v>6500</v>
      </c>
      <c r="K83" s="91">
        <f t="shared" si="23"/>
        <v>1266000</v>
      </c>
    </row>
    <row r="84" spans="1:11" ht="12.75">
      <c r="A84" s="11"/>
      <c r="B84" s="168">
        <v>92601</v>
      </c>
      <c r="C84" s="161" t="s">
        <v>425</v>
      </c>
      <c r="D84" s="153">
        <f t="shared" si="8"/>
        <v>1266000</v>
      </c>
      <c r="E84" s="153">
        <f>F84+G84+H84+I84+J84</f>
        <v>0</v>
      </c>
      <c r="F84" s="167"/>
      <c r="G84" s="167"/>
      <c r="H84" s="167"/>
      <c r="I84" s="167"/>
      <c r="J84" s="167"/>
      <c r="K84" s="167">
        <v>1266000</v>
      </c>
    </row>
    <row r="85" spans="1:11" ht="13.5" thickBot="1">
      <c r="A85" s="11"/>
      <c r="B85" s="169">
        <v>92695</v>
      </c>
      <c r="C85" s="213" t="s">
        <v>338</v>
      </c>
      <c r="D85" s="214">
        <f t="shared" si="8"/>
        <v>6500</v>
      </c>
      <c r="E85" s="214">
        <f>F85+G85+H85+I85+J85</f>
        <v>6500</v>
      </c>
      <c r="F85" s="215"/>
      <c r="G85" s="215"/>
      <c r="H85" s="215"/>
      <c r="I85" s="215"/>
      <c r="J85" s="215">
        <v>6500</v>
      </c>
      <c r="K85" s="215"/>
    </row>
    <row r="86" spans="1:11" ht="13.5" thickBot="1">
      <c r="A86" s="218"/>
      <c r="B86" s="219"/>
      <c r="C86" s="162" t="s">
        <v>414</v>
      </c>
      <c r="D86" s="110">
        <f>D83+D81+D75+D72+D62+D58+D50+D48+D46+D44+D42+D35+D32+D26+D23+D20+D15+D13+D9</f>
        <v>29958630</v>
      </c>
      <c r="E86" s="110">
        <f aca="true" t="shared" si="24" ref="E86:K86">E83+E81+E75+E72+E62+E58+E50+E48+E46+E44+E42+E35+E32+E26+E23+E20+E15+E13+E9</f>
        <v>16172641</v>
      </c>
      <c r="F86" s="110">
        <f t="shared" si="24"/>
        <v>7391474</v>
      </c>
      <c r="G86" s="110">
        <f t="shared" si="24"/>
        <v>417788</v>
      </c>
      <c r="H86" s="110">
        <f t="shared" si="24"/>
        <v>75000</v>
      </c>
      <c r="I86" s="110">
        <f t="shared" si="24"/>
        <v>0</v>
      </c>
      <c r="J86" s="110">
        <f t="shared" si="24"/>
        <v>8288379</v>
      </c>
      <c r="K86" s="216">
        <f t="shared" si="24"/>
        <v>13785989</v>
      </c>
    </row>
  </sheetData>
  <sheetProtection/>
  <mergeCells count="10">
    <mergeCell ref="I1:K1"/>
    <mergeCell ref="A2:K2"/>
    <mergeCell ref="D5:D7"/>
    <mergeCell ref="A5:A7"/>
    <mergeCell ref="C5:C7"/>
    <mergeCell ref="B5:B7"/>
    <mergeCell ref="E5:K5"/>
    <mergeCell ref="F6:J6"/>
    <mergeCell ref="E6:E7"/>
    <mergeCell ref="K6:K7"/>
  </mergeCells>
  <printOptions horizontalCentered="1"/>
  <pageMargins left="0.3937007874015748" right="0.3937007874015748" top="0.52" bottom="0.5905511811023623" header="0.5118110236220472" footer="0.5118110236220472"/>
  <pageSetup horizontalDpi="600" verticalDpi="600" orientation="landscape" paperSize="9" scale="83" r:id="rId1"/>
  <rowBreaks count="2" manualBreakCount="2">
    <brk id="31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D1">
      <selection activeCell="D23" sqref="D23:O23"/>
    </sheetView>
  </sheetViews>
  <sheetFormatPr defaultColWidth="9.00390625" defaultRowHeight="12.75"/>
  <cols>
    <col min="1" max="1" width="5.00390625" style="1" customWidth="1"/>
    <col min="2" max="2" width="4.875" style="1" bestFit="1" customWidth="1"/>
    <col min="3" max="3" width="6.25390625" style="1" bestFit="1" customWidth="1"/>
    <col min="4" max="4" width="18.75390625" style="1" customWidth="1"/>
    <col min="5" max="5" width="10.375" style="1" customWidth="1"/>
    <col min="6" max="6" width="9.125" style="1" customWidth="1"/>
    <col min="7" max="7" width="10.00390625" style="1" customWidth="1"/>
    <col min="8" max="8" width="10.75390625" style="1" customWidth="1"/>
    <col min="9" max="9" width="11.00390625" style="1" customWidth="1"/>
    <col min="10" max="10" width="11.875" style="1" customWidth="1"/>
    <col min="11" max="11" width="11.00390625" style="1" customWidth="1"/>
    <col min="12" max="12" width="10.75390625" style="1" customWidth="1"/>
    <col min="13" max="13" width="9.75390625" style="1" customWidth="1"/>
    <col min="14" max="14" width="10.75390625" style="1" customWidth="1"/>
    <col min="15" max="15" width="12.25390625" style="1" customWidth="1"/>
    <col min="16" max="16384" width="9.125" style="1" customWidth="1"/>
  </cols>
  <sheetData>
    <row r="1" spans="14:16" ht="51.75" customHeight="1">
      <c r="N1" s="265" t="s">
        <v>528</v>
      </c>
      <c r="O1" s="265"/>
      <c r="P1" s="210"/>
    </row>
    <row r="2" spans="1:15" ht="18">
      <c r="A2" s="276" t="s">
        <v>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 t="s">
        <v>14</v>
      </c>
    </row>
    <row r="4" spans="1:15" s="12" customFormat="1" ht="19.5" customHeight="1">
      <c r="A4" s="277" t="s">
        <v>18</v>
      </c>
      <c r="B4" s="277" t="s">
        <v>1</v>
      </c>
      <c r="C4" s="277" t="s">
        <v>13</v>
      </c>
      <c r="D4" s="273" t="s">
        <v>40</v>
      </c>
      <c r="E4" s="273" t="s">
        <v>19</v>
      </c>
      <c r="F4" s="268" t="s">
        <v>59</v>
      </c>
      <c r="G4" s="271" t="s">
        <v>27</v>
      </c>
      <c r="H4" s="271"/>
      <c r="I4" s="271"/>
      <c r="J4" s="271"/>
      <c r="K4" s="271"/>
      <c r="L4" s="271"/>
      <c r="M4" s="271"/>
      <c r="N4" s="272"/>
      <c r="O4" s="273" t="s">
        <v>20</v>
      </c>
    </row>
    <row r="5" spans="1:15" s="12" customFormat="1" ht="19.5" customHeight="1">
      <c r="A5" s="277"/>
      <c r="B5" s="277"/>
      <c r="C5" s="277"/>
      <c r="D5" s="273"/>
      <c r="E5" s="273"/>
      <c r="F5" s="269"/>
      <c r="G5" s="272" t="s">
        <v>60</v>
      </c>
      <c r="H5" s="273" t="s">
        <v>10</v>
      </c>
      <c r="I5" s="273"/>
      <c r="J5" s="273"/>
      <c r="K5" s="273"/>
      <c r="L5" s="273" t="s">
        <v>48</v>
      </c>
      <c r="M5" s="273" t="s">
        <v>61</v>
      </c>
      <c r="N5" s="268" t="s">
        <v>62</v>
      </c>
      <c r="O5" s="273"/>
    </row>
    <row r="6" spans="1:15" s="12" customFormat="1" ht="29.25" customHeight="1">
      <c r="A6" s="277"/>
      <c r="B6" s="277"/>
      <c r="C6" s="277"/>
      <c r="D6" s="273"/>
      <c r="E6" s="273"/>
      <c r="F6" s="269"/>
      <c r="G6" s="272"/>
      <c r="H6" s="273" t="s">
        <v>42</v>
      </c>
      <c r="I6" s="273" t="s">
        <v>38</v>
      </c>
      <c r="J6" s="273" t="s">
        <v>43</v>
      </c>
      <c r="K6" s="273" t="s">
        <v>39</v>
      </c>
      <c r="L6" s="273"/>
      <c r="M6" s="273"/>
      <c r="N6" s="269"/>
      <c r="O6" s="273"/>
    </row>
    <row r="7" spans="1:15" s="12" customFormat="1" ht="19.5" customHeight="1">
      <c r="A7" s="277"/>
      <c r="B7" s="277"/>
      <c r="C7" s="277"/>
      <c r="D7" s="273"/>
      <c r="E7" s="273"/>
      <c r="F7" s="269"/>
      <c r="G7" s="272"/>
      <c r="H7" s="273"/>
      <c r="I7" s="273"/>
      <c r="J7" s="273"/>
      <c r="K7" s="273"/>
      <c r="L7" s="273"/>
      <c r="M7" s="273"/>
      <c r="N7" s="269"/>
      <c r="O7" s="273"/>
    </row>
    <row r="8" spans="1:15" s="12" customFormat="1" ht="19.5" customHeight="1">
      <c r="A8" s="277"/>
      <c r="B8" s="277"/>
      <c r="C8" s="277"/>
      <c r="D8" s="273"/>
      <c r="E8" s="273"/>
      <c r="F8" s="270"/>
      <c r="G8" s="272"/>
      <c r="H8" s="273"/>
      <c r="I8" s="273"/>
      <c r="J8" s="273"/>
      <c r="K8" s="273"/>
      <c r="L8" s="273"/>
      <c r="M8" s="273"/>
      <c r="N8" s="270"/>
      <c r="O8" s="273"/>
    </row>
    <row r="9" spans="1:15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/>
      <c r="O9" s="10">
        <v>13</v>
      </c>
    </row>
    <row r="10" spans="1:15" ht="53.25" customHeight="1">
      <c r="A10" s="49" t="s">
        <v>6</v>
      </c>
      <c r="B10" s="104" t="s">
        <v>243</v>
      </c>
      <c r="C10" s="104" t="s">
        <v>244</v>
      </c>
      <c r="D10" s="57" t="s">
        <v>269</v>
      </c>
      <c r="E10" s="92">
        <v>870000</v>
      </c>
      <c r="F10" s="92">
        <v>32745</v>
      </c>
      <c r="G10" s="92">
        <v>837255</v>
      </c>
      <c r="H10" s="92">
        <v>145958</v>
      </c>
      <c r="I10" s="92">
        <v>200000</v>
      </c>
      <c r="J10" s="57" t="s">
        <v>277</v>
      </c>
      <c r="K10" s="92">
        <v>486847</v>
      </c>
      <c r="L10" s="92"/>
      <c r="M10" s="92"/>
      <c r="N10" s="92"/>
      <c r="O10" s="11" t="s">
        <v>246</v>
      </c>
    </row>
    <row r="11" spans="1:15" ht="48" customHeight="1">
      <c r="A11" s="49" t="s">
        <v>7</v>
      </c>
      <c r="B11" s="104" t="s">
        <v>243</v>
      </c>
      <c r="C11" s="104" t="s">
        <v>244</v>
      </c>
      <c r="D11" s="57" t="s">
        <v>257</v>
      </c>
      <c r="E11" s="92">
        <v>1847327</v>
      </c>
      <c r="F11" s="92">
        <v>44027</v>
      </c>
      <c r="G11" s="92">
        <v>1803300</v>
      </c>
      <c r="H11" s="92">
        <v>136576</v>
      </c>
      <c r="I11" s="92">
        <v>588730</v>
      </c>
      <c r="J11" s="57" t="s">
        <v>276</v>
      </c>
      <c r="K11" s="92">
        <v>1067544</v>
      </c>
      <c r="L11" s="92"/>
      <c r="M11" s="92"/>
      <c r="N11" s="92"/>
      <c r="O11" s="11" t="s">
        <v>246</v>
      </c>
    </row>
    <row r="12" spans="1:15" ht="48.75" customHeight="1">
      <c r="A12" s="49" t="s">
        <v>8</v>
      </c>
      <c r="B12" s="104" t="s">
        <v>243</v>
      </c>
      <c r="C12" s="104" t="s">
        <v>244</v>
      </c>
      <c r="D12" s="57" t="s">
        <v>259</v>
      </c>
      <c r="E12" s="92">
        <v>88000</v>
      </c>
      <c r="F12" s="92">
        <v>20500</v>
      </c>
      <c r="G12" s="92">
        <v>67500</v>
      </c>
      <c r="H12" s="92">
        <v>63900</v>
      </c>
      <c r="I12" s="92"/>
      <c r="J12" s="57" t="s">
        <v>278</v>
      </c>
      <c r="K12" s="92"/>
      <c r="L12" s="92"/>
      <c r="M12" s="92"/>
      <c r="N12" s="92"/>
      <c r="O12" s="11" t="s">
        <v>246</v>
      </c>
    </row>
    <row r="13" spans="1:15" ht="51.75" customHeight="1">
      <c r="A13" s="49" t="s">
        <v>0</v>
      </c>
      <c r="B13" s="104" t="s">
        <v>243</v>
      </c>
      <c r="C13" s="104" t="s">
        <v>244</v>
      </c>
      <c r="D13" s="57" t="s">
        <v>258</v>
      </c>
      <c r="E13" s="92">
        <v>45118</v>
      </c>
      <c r="F13" s="92">
        <v>24918</v>
      </c>
      <c r="G13" s="92">
        <v>20200</v>
      </c>
      <c r="H13" s="92">
        <v>20200</v>
      </c>
      <c r="I13" s="92"/>
      <c r="J13" s="57" t="s">
        <v>21</v>
      </c>
      <c r="K13" s="92"/>
      <c r="L13" s="92"/>
      <c r="M13" s="92"/>
      <c r="N13" s="92"/>
      <c r="O13" s="11" t="s">
        <v>246</v>
      </c>
    </row>
    <row r="14" spans="1:15" ht="48" customHeight="1">
      <c r="A14" s="49" t="s">
        <v>189</v>
      </c>
      <c r="B14" s="104" t="s">
        <v>243</v>
      </c>
      <c r="C14" s="104" t="s">
        <v>244</v>
      </c>
      <c r="D14" s="57" t="s">
        <v>314</v>
      </c>
      <c r="E14" s="92">
        <v>36480</v>
      </c>
      <c r="F14" s="92">
        <v>5980</v>
      </c>
      <c r="G14" s="92">
        <v>0</v>
      </c>
      <c r="H14" s="92"/>
      <c r="I14" s="92"/>
      <c r="J14" s="13" t="s">
        <v>21</v>
      </c>
      <c r="K14" s="92"/>
      <c r="L14" s="92">
        <v>30500</v>
      </c>
      <c r="M14" s="92"/>
      <c r="N14" s="92"/>
      <c r="O14" s="11" t="s">
        <v>246</v>
      </c>
    </row>
    <row r="15" spans="1:15" ht="46.5" customHeight="1">
      <c r="A15" s="49" t="s">
        <v>203</v>
      </c>
      <c r="B15" s="104" t="s">
        <v>243</v>
      </c>
      <c r="C15" s="104" t="s">
        <v>244</v>
      </c>
      <c r="D15" s="57" t="s">
        <v>260</v>
      </c>
      <c r="E15" s="92">
        <v>39479</v>
      </c>
      <c r="F15" s="92">
        <v>6497</v>
      </c>
      <c r="G15" s="92">
        <v>32982</v>
      </c>
      <c r="H15" s="92">
        <v>32982</v>
      </c>
      <c r="I15" s="92"/>
      <c r="J15" s="57" t="s">
        <v>21</v>
      </c>
      <c r="K15" s="92"/>
      <c r="L15" s="92"/>
      <c r="M15" s="92"/>
      <c r="N15" s="92"/>
      <c r="O15" s="11" t="s">
        <v>246</v>
      </c>
    </row>
    <row r="16" spans="1:15" ht="48.75" customHeight="1">
      <c r="A16" s="49" t="s">
        <v>206</v>
      </c>
      <c r="B16" s="104" t="s">
        <v>243</v>
      </c>
      <c r="C16" s="104" t="s">
        <v>244</v>
      </c>
      <c r="D16" s="57" t="s">
        <v>315</v>
      </c>
      <c r="E16" s="92">
        <v>46458</v>
      </c>
      <c r="F16" s="92">
        <v>6458</v>
      </c>
      <c r="G16" s="92">
        <v>40000</v>
      </c>
      <c r="H16" s="92">
        <v>40000</v>
      </c>
      <c r="I16" s="92"/>
      <c r="J16" s="13" t="s">
        <v>21</v>
      </c>
      <c r="K16" s="92"/>
      <c r="L16" s="92"/>
      <c r="M16" s="92"/>
      <c r="N16" s="92"/>
      <c r="O16" s="11" t="s">
        <v>246</v>
      </c>
    </row>
    <row r="17" spans="1:15" ht="59.25" customHeight="1">
      <c r="A17" s="49" t="s">
        <v>209</v>
      </c>
      <c r="B17" s="104" t="s">
        <v>243</v>
      </c>
      <c r="C17" s="104" t="s">
        <v>261</v>
      </c>
      <c r="D17" s="57" t="s">
        <v>262</v>
      </c>
      <c r="E17" s="92">
        <v>851731</v>
      </c>
      <c r="F17" s="92">
        <v>56581</v>
      </c>
      <c r="G17" s="92">
        <v>795150</v>
      </c>
      <c r="H17" s="92">
        <v>195150</v>
      </c>
      <c r="I17" s="92">
        <v>100000</v>
      </c>
      <c r="J17" s="13" t="s">
        <v>21</v>
      </c>
      <c r="K17" s="92">
        <v>500000</v>
      </c>
      <c r="L17" s="92"/>
      <c r="M17" s="92"/>
      <c r="N17" s="92"/>
      <c r="O17" s="11" t="s">
        <v>246</v>
      </c>
    </row>
    <row r="18" spans="1:15" ht="50.25" customHeight="1">
      <c r="A18" s="49" t="s">
        <v>212</v>
      </c>
      <c r="B18" s="104" t="s">
        <v>243</v>
      </c>
      <c r="C18" s="104" t="s">
        <v>261</v>
      </c>
      <c r="D18" s="57" t="s">
        <v>279</v>
      </c>
      <c r="E18" s="92">
        <v>1621126</v>
      </c>
      <c r="F18" s="92">
        <v>284768</v>
      </c>
      <c r="G18" s="92">
        <v>1047645</v>
      </c>
      <c r="H18" s="92">
        <v>91308</v>
      </c>
      <c r="I18" s="92">
        <v>300000</v>
      </c>
      <c r="J18" s="13" t="s">
        <v>21</v>
      </c>
      <c r="K18" s="92">
        <v>656337</v>
      </c>
      <c r="L18" s="92">
        <v>288713</v>
      </c>
      <c r="M18" s="92"/>
      <c r="N18" s="92"/>
      <c r="O18" s="11" t="s">
        <v>246</v>
      </c>
    </row>
    <row r="19" spans="1:15" ht="102">
      <c r="A19" s="49" t="s">
        <v>215</v>
      </c>
      <c r="B19" s="104" t="s">
        <v>247</v>
      </c>
      <c r="C19" s="104" t="s">
        <v>248</v>
      </c>
      <c r="D19" s="57" t="s">
        <v>268</v>
      </c>
      <c r="E19" s="92">
        <v>732304</v>
      </c>
      <c r="F19" s="92">
        <v>45304</v>
      </c>
      <c r="G19" s="92">
        <v>687000</v>
      </c>
      <c r="H19" s="92">
        <v>263093</v>
      </c>
      <c r="I19" s="92"/>
      <c r="J19" s="13" t="s">
        <v>21</v>
      </c>
      <c r="K19" s="92">
        <v>423907</v>
      </c>
      <c r="L19" s="92"/>
      <c r="M19" s="92"/>
      <c r="N19" s="92"/>
      <c r="O19" s="11" t="s">
        <v>246</v>
      </c>
    </row>
    <row r="20" spans="1:15" ht="78" customHeight="1">
      <c r="A20" s="49" t="s">
        <v>266</v>
      </c>
      <c r="B20" s="104" t="s">
        <v>247</v>
      </c>
      <c r="C20" s="104" t="s">
        <v>248</v>
      </c>
      <c r="D20" s="57" t="s">
        <v>267</v>
      </c>
      <c r="E20" s="92">
        <v>796960</v>
      </c>
      <c r="F20" s="92">
        <v>24288</v>
      </c>
      <c r="G20" s="92">
        <v>438339</v>
      </c>
      <c r="H20" s="92">
        <v>60763</v>
      </c>
      <c r="I20" s="92">
        <v>100000</v>
      </c>
      <c r="J20" s="13" t="s">
        <v>21</v>
      </c>
      <c r="K20" s="92">
        <v>277576</v>
      </c>
      <c r="L20" s="92">
        <v>334333</v>
      </c>
      <c r="M20" s="92"/>
      <c r="N20" s="92"/>
      <c r="O20" s="11" t="s">
        <v>246</v>
      </c>
    </row>
    <row r="21" spans="1:15" ht="53.25" customHeight="1">
      <c r="A21" s="49" t="s">
        <v>270</v>
      </c>
      <c r="B21" s="104" t="s">
        <v>247</v>
      </c>
      <c r="C21" s="104" t="s">
        <v>248</v>
      </c>
      <c r="D21" s="57" t="s">
        <v>316</v>
      </c>
      <c r="E21" s="92">
        <v>98000</v>
      </c>
      <c r="F21" s="92">
        <v>0</v>
      </c>
      <c r="G21" s="92">
        <v>5000</v>
      </c>
      <c r="H21" s="92">
        <v>5000</v>
      </c>
      <c r="I21" s="92"/>
      <c r="J21" s="13"/>
      <c r="K21" s="92"/>
      <c r="L21" s="92">
        <v>93000</v>
      </c>
      <c r="M21" s="92"/>
      <c r="N21" s="92"/>
      <c r="O21" s="11" t="s">
        <v>246</v>
      </c>
    </row>
    <row r="22" spans="1:15" ht="45.75" customHeight="1">
      <c r="A22" s="49" t="s">
        <v>271</v>
      </c>
      <c r="B22" s="104" t="s">
        <v>263</v>
      </c>
      <c r="C22" s="104" t="s">
        <v>264</v>
      </c>
      <c r="D22" s="57" t="s">
        <v>265</v>
      </c>
      <c r="E22" s="92">
        <v>391180</v>
      </c>
      <c r="F22" s="92">
        <v>15880</v>
      </c>
      <c r="G22" s="92">
        <v>375300</v>
      </c>
      <c r="H22" s="92">
        <v>75300</v>
      </c>
      <c r="I22" s="92">
        <v>300000</v>
      </c>
      <c r="J22" s="13" t="s">
        <v>21</v>
      </c>
      <c r="K22" s="92"/>
      <c r="L22" s="92"/>
      <c r="M22" s="92"/>
      <c r="N22" s="92"/>
      <c r="O22" s="11" t="s">
        <v>246</v>
      </c>
    </row>
    <row r="23" spans="1:15" ht="45.75" customHeight="1">
      <c r="A23" s="49" t="s">
        <v>272</v>
      </c>
      <c r="B23" s="106" t="s">
        <v>263</v>
      </c>
      <c r="C23" s="106" t="s">
        <v>264</v>
      </c>
      <c r="D23" s="57" t="s">
        <v>516</v>
      </c>
      <c r="E23" s="92">
        <v>1800000</v>
      </c>
      <c r="F23" s="92">
        <v>51980</v>
      </c>
      <c r="G23" s="92">
        <v>0</v>
      </c>
      <c r="H23" s="92">
        <v>0</v>
      </c>
      <c r="I23" s="92"/>
      <c r="J23" s="57"/>
      <c r="K23" s="92"/>
      <c r="L23" s="92">
        <v>1748020</v>
      </c>
      <c r="M23" s="92"/>
      <c r="N23" s="92"/>
      <c r="O23" s="11" t="s">
        <v>246</v>
      </c>
    </row>
    <row r="24" spans="1:15" ht="55.5" customHeight="1">
      <c r="A24" s="49" t="s">
        <v>273</v>
      </c>
      <c r="B24" s="106" t="s">
        <v>250</v>
      </c>
      <c r="C24" s="106" t="s">
        <v>251</v>
      </c>
      <c r="D24" s="13" t="s">
        <v>306</v>
      </c>
      <c r="E24" s="109">
        <v>2692185</v>
      </c>
      <c r="F24" s="109">
        <v>23790</v>
      </c>
      <c r="G24" s="109">
        <v>0</v>
      </c>
      <c r="H24" s="109">
        <v>0</v>
      </c>
      <c r="I24" s="109"/>
      <c r="J24" s="13"/>
      <c r="K24" s="109"/>
      <c r="L24" s="109">
        <v>2668395</v>
      </c>
      <c r="M24" s="109"/>
      <c r="N24" s="109"/>
      <c r="O24" s="11" t="s">
        <v>246</v>
      </c>
    </row>
    <row r="25" spans="1:15" ht="127.5">
      <c r="A25" s="49" t="s">
        <v>310</v>
      </c>
      <c r="B25" s="106" t="s">
        <v>252</v>
      </c>
      <c r="C25" s="106" t="s">
        <v>274</v>
      </c>
      <c r="D25" s="13" t="s">
        <v>317</v>
      </c>
      <c r="E25" s="109">
        <v>12003000</v>
      </c>
      <c r="F25" s="109">
        <v>336200</v>
      </c>
      <c r="G25" s="109">
        <v>3278399</v>
      </c>
      <c r="H25" s="109">
        <v>311360</v>
      </c>
      <c r="I25" s="109">
        <v>1000000</v>
      </c>
      <c r="J25" s="13" t="s">
        <v>21</v>
      </c>
      <c r="K25" s="109">
        <v>1967039</v>
      </c>
      <c r="L25" s="109">
        <v>5541911</v>
      </c>
      <c r="M25" s="109">
        <v>2846490</v>
      </c>
      <c r="N25" s="109"/>
      <c r="O25" s="11" t="s">
        <v>246</v>
      </c>
    </row>
    <row r="26" spans="1:15" ht="114.75">
      <c r="A26" s="49" t="s">
        <v>311</v>
      </c>
      <c r="B26" s="106" t="s">
        <v>252</v>
      </c>
      <c r="C26" s="106" t="s">
        <v>274</v>
      </c>
      <c r="D26" s="13" t="s">
        <v>318</v>
      </c>
      <c r="E26" s="109">
        <v>11106166</v>
      </c>
      <c r="F26" s="109">
        <v>386867</v>
      </c>
      <c r="G26" s="109">
        <v>1883975</v>
      </c>
      <c r="H26" s="109">
        <v>153590</v>
      </c>
      <c r="I26" s="109">
        <v>600000</v>
      </c>
      <c r="J26" s="13" t="s">
        <v>21</v>
      </c>
      <c r="K26" s="109">
        <v>1130385</v>
      </c>
      <c r="L26" s="109">
        <v>4180314</v>
      </c>
      <c r="M26" s="109">
        <v>4655010</v>
      </c>
      <c r="N26" s="109"/>
      <c r="O26" s="11" t="s">
        <v>246</v>
      </c>
    </row>
    <row r="27" spans="1:15" ht="51.75" thickBot="1">
      <c r="A27" s="49" t="s">
        <v>515</v>
      </c>
      <c r="B27" s="106" t="s">
        <v>252</v>
      </c>
      <c r="C27" s="106" t="s">
        <v>253</v>
      </c>
      <c r="D27" s="13" t="s">
        <v>319</v>
      </c>
      <c r="E27" s="109">
        <v>55286</v>
      </c>
      <c r="F27" s="109">
        <v>5286</v>
      </c>
      <c r="G27" s="109">
        <v>25000</v>
      </c>
      <c r="H27" s="109">
        <v>25000</v>
      </c>
      <c r="I27" s="109"/>
      <c r="J27" s="243" t="s">
        <v>21</v>
      </c>
      <c r="K27" s="109"/>
      <c r="L27" s="109">
        <v>25000</v>
      </c>
      <c r="M27" s="109"/>
      <c r="N27" s="109"/>
      <c r="O27" s="11" t="s">
        <v>246</v>
      </c>
    </row>
    <row r="28" spans="1:15" ht="52.5" customHeight="1" thickBot="1">
      <c r="A28" s="274" t="s">
        <v>41</v>
      </c>
      <c r="B28" s="275"/>
      <c r="C28" s="275"/>
      <c r="D28" s="275"/>
      <c r="E28" s="111">
        <f>SUM(E10:E27)</f>
        <v>35120800</v>
      </c>
      <c r="F28" s="111">
        <f>SUM(F10:F27)</f>
        <v>1372069</v>
      </c>
      <c r="G28" s="111">
        <f>SUM(G10:G27)</f>
        <v>11337045</v>
      </c>
      <c r="H28" s="111">
        <f>SUM(H10:H27)</f>
        <v>1620180</v>
      </c>
      <c r="I28" s="232">
        <f>SUM(I10:I27)</f>
        <v>3188730</v>
      </c>
      <c r="J28" s="242" t="s">
        <v>320</v>
      </c>
      <c r="K28" s="233">
        <f>SUM(K10:K27)</f>
        <v>6509635</v>
      </c>
      <c r="L28" s="111">
        <f>SUM(L10:L27)</f>
        <v>14910186</v>
      </c>
      <c r="M28" s="111">
        <f>SUM(M10:M27)</f>
        <v>7501500</v>
      </c>
      <c r="N28" s="111">
        <f>SUM(N10:N27)</f>
        <v>0</v>
      </c>
      <c r="O28" s="108" t="s">
        <v>16</v>
      </c>
    </row>
    <row r="30" ht="12.75">
      <c r="A30" s="1" t="s">
        <v>26</v>
      </c>
    </row>
    <row r="31" ht="12.75">
      <c r="A31" s="1" t="s">
        <v>22</v>
      </c>
    </row>
    <row r="32" ht="12.75">
      <c r="A32" s="1" t="s">
        <v>23</v>
      </c>
    </row>
    <row r="33" ht="12.75">
      <c r="A33" s="1" t="s">
        <v>275</v>
      </c>
    </row>
    <row r="34" ht="12.75">
      <c r="A34" s="1" t="s">
        <v>25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  <mergeCell ref="G4:N4"/>
    <mergeCell ref="L5:L8"/>
    <mergeCell ref="A28:D28"/>
    <mergeCell ref="H5:K5"/>
    <mergeCell ref="H6:H8"/>
    <mergeCell ref="I6:I8"/>
    <mergeCell ref="J6:J8"/>
    <mergeCell ref="K6:K8"/>
    <mergeCell ref="F4:F8"/>
  </mergeCells>
  <printOptions horizontalCentered="1"/>
  <pageMargins left="0.5118110236220472" right="0.3937007874015748" top="1.1023622047244095" bottom="0.8267716535433072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7.00390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9:10" ht="52.5" customHeight="1">
      <c r="I1" s="265" t="s">
        <v>529</v>
      </c>
      <c r="J1" s="265"/>
    </row>
    <row r="2" spans="1:10" ht="18">
      <c r="A2" s="276" t="s">
        <v>64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0.5" customHeight="1">
      <c r="A3" s="7"/>
      <c r="B3" s="7"/>
      <c r="C3" s="7"/>
      <c r="D3" s="7"/>
      <c r="E3" s="7"/>
      <c r="F3" s="7"/>
      <c r="G3" s="7"/>
      <c r="H3" s="7"/>
      <c r="I3" s="7"/>
      <c r="J3" s="5" t="s">
        <v>14</v>
      </c>
    </row>
    <row r="4" spans="1:10" s="12" customFormat="1" ht="19.5" customHeight="1">
      <c r="A4" s="256" t="s">
        <v>18</v>
      </c>
      <c r="B4" s="256" t="s">
        <v>1</v>
      </c>
      <c r="C4" s="256" t="s">
        <v>13</v>
      </c>
      <c r="D4" s="257" t="s">
        <v>45</v>
      </c>
      <c r="E4" s="257" t="s">
        <v>27</v>
      </c>
      <c r="F4" s="257"/>
      <c r="G4" s="257"/>
      <c r="H4" s="257"/>
      <c r="I4" s="257"/>
      <c r="J4" s="257" t="s">
        <v>20</v>
      </c>
    </row>
    <row r="5" spans="1:10" s="12" customFormat="1" ht="19.5" customHeight="1">
      <c r="A5" s="256"/>
      <c r="B5" s="256"/>
      <c r="C5" s="256"/>
      <c r="D5" s="257"/>
      <c r="E5" s="257" t="s">
        <v>63</v>
      </c>
      <c r="F5" s="257" t="s">
        <v>10</v>
      </c>
      <c r="G5" s="257"/>
      <c r="H5" s="257"/>
      <c r="I5" s="257"/>
      <c r="J5" s="257"/>
    </row>
    <row r="6" spans="1:10" s="12" customFormat="1" ht="29.25" customHeight="1">
      <c r="A6" s="256"/>
      <c r="B6" s="256"/>
      <c r="C6" s="256"/>
      <c r="D6" s="257"/>
      <c r="E6" s="257"/>
      <c r="F6" s="257" t="s">
        <v>42</v>
      </c>
      <c r="G6" s="257" t="s">
        <v>38</v>
      </c>
      <c r="H6" s="257" t="s">
        <v>44</v>
      </c>
      <c r="I6" s="257" t="s">
        <v>39</v>
      </c>
      <c r="J6" s="257"/>
    </row>
    <row r="7" spans="1:10" s="12" customFormat="1" ht="19.5" customHeight="1">
      <c r="A7" s="256"/>
      <c r="B7" s="256"/>
      <c r="C7" s="256"/>
      <c r="D7" s="257"/>
      <c r="E7" s="257"/>
      <c r="F7" s="257"/>
      <c r="G7" s="257"/>
      <c r="H7" s="257"/>
      <c r="I7" s="257"/>
      <c r="J7" s="257"/>
    </row>
    <row r="8" spans="1:10" s="12" customFormat="1" ht="19.5" customHeight="1">
      <c r="A8" s="256"/>
      <c r="B8" s="256"/>
      <c r="C8" s="256"/>
      <c r="D8" s="257"/>
      <c r="E8" s="257"/>
      <c r="F8" s="257"/>
      <c r="G8" s="257"/>
      <c r="H8" s="257"/>
      <c r="I8" s="257"/>
      <c r="J8" s="257"/>
    </row>
    <row r="9" spans="1:10" ht="7.5" customHeight="1">
      <c r="A9" s="10">
        <v>1</v>
      </c>
      <c r="B9" s="10">
        <v>2</v>
      </c>
      <c r="C9" s="10">
        <v>3</v>
      </c>
      <c r="D9" s="10">
        <v>4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ht="53.25" customHeight="1">
      <c r="A10" s="49" t="s">
        <v>6</v>
      </c>
      <c r="B10" s="104" t="s">
        <v>243</v>
      </c>
      <c r="C10" s="104" t="s">
        <v>244</v>
      </c>
      <c r="D10" s="105" t="s">
        <v>245</v>
      </c>
      <c r="E10" s="92">
        <v>25000</v>
      </c>
      <c r="F10" s="92">
        <v>25000</v>
      </c>
      <c r="G10" s="92"/>
      <c r="H10" s="57" t="s">
        <v>21</v>
      </c>
      <c r="I10" s="11"/>
      <c r="J10" s="11" t="s">
        <v>246</v>
      </c>
    </row>
    <row r="11" spans="1:10" ht="47.25" customHeight="1">
      <c r="A11" s="49" t="s">
        <v>7</v>
      </c>
      <c r="B11" s="104" t="s">
        <v>247</v>
      </c>
      <c r="C11" s="104" t="s">
        <v>248</v>
      </c>
      <c r="D11" s="105" t="s">
        <v>249</v>
      </c>
      <c r="E11" s="92">
        <v>122943</v>
      </c>
      <c r="F11" s="92">
        <v>62943</v>
      </c>
      <c r="G11" s="92">
        <v>60000</v>
      </c>
      <c r="H11" s="57" t="s">
        <v>21</v>
      </c>
      <c r="I11" s="11"/>
      <c r="J11" s="11" t="s">
        <v>246</v>
      </c>
    </row>
    <row r="12" spans="1:10" ht="52.5" customHeight="1">
      <c r="A12" s="49" t="s">
        <v>8</v>
      </c>
      <c r="B12" s="104" t="s">
        <v>247</v>
      </c>
      <c r="C12" s="104" t="s">
        <v>248</v>
      </c>
      <c r="D12" s="105" t="s">
        <v>307</v>
      </c>
      <c r="E12" s="92">
        <v>25000</v>
      </c>
      <c r="F12" s="92">
        <v>25000</v>
      </c>
      <c r="G12" s="92"/>
      <c r="H12" s="57" t="s">
        <v>21</v>
      </c>
      <c r="I12" s="11"/>
      <c r="J12" s="11" t="s">
        <v>246</v>
      </c>
    </row>
    <row r="13" spans="1:10" ht="52.5" customHeight="1">
      <c r="A13" s="49" t="s">
        <v>0</v>
      </c>
      <c r="B13" s="104" t="s">
        <v>263</v>
      </c>
      <c r="C13" s="104" t="s">
        <v>313</v>
      </c>
      <c r="D13" s="105" t="s">
        <v>321</v>
      </c>
      <c r="E13" s="92">
        <v>12000</v>
      </c>
      <c r="F13" s="92">
        <v>12000</v>
      </c>
      <c r="G13" s="92"/>
      <c r="H13" s="57" t="s">
        <v>21</v>
      </c>
      <c r="I13" s="11"/>
      <c r="J13" s="11" t="s">
        <v>246</v>
      </c>
    </row>
    <row r="14" spans="1:10" ht="62.25" customHeight="1">
      <c r="A14" s="49" t="s">
        <v>189</v>
      </c>
      <c r="B14" s="104" t="s">
        <v>250</v>
      </c>
      <c r="C14" s="104" t="s">
        <v>251</v>
      </c>
      <c r="D14" s="105" t="s">
        <v>322</v>
      </c>
      <c r="E14" s="92">
        <v>1266000</v>
      </c>
      <c r="F14" s="92">
        <v>300000</v>
      </c>
      <c r="G14" s="92">
        <v>300000</v>
      </c>
      <c r="H14" s="138" t="s">
        <v>539</v>
      </c>
      <c r="I14" s="11"/>
      <c r="J14" s="11" t="s">
        <v>246</v>
      </c>
    </row>
    <row r="15" spans="1:10" ht="52.5" customHeight="1">
      <c r="A15" s="49" t="s">
        <v>203</v>
      </c>
      <c r="B15" s="104" t="s">
        <v>252</v>
      </c>
      <c r="C15" s="104" t="s">
        <v>253</v>
      </c>
      <c r="D15" s="105" t="s">
        <v>309</v>
      </c>
      <c r="E15" s="92">
        <v>41000</v>
      </c>
      <c r="F15" s="92">
        <v>41000</v>
      </c>
      <c r="G15" s="92"/>
      <c r="H15" s="57" t="s">
        <v>21</v>
      </c>
      <c r="I15" s="11"/>
      <c r="J15" s="11" t="s">
        <v>246</v>
      </c>
    </row>
    <row r="16" spans="1:10" ht="57.75" customHeight="1">
      <c r="A16" s="49" t="s">
        <v>206</v>
      </c>
      <c r="B16" s="104" t="s">
        <v>252</v>
      </c>
      <c r="C16" s="104" t="s">
        <v>253</v>
      </c>
      <c r="D16" s="105" t="s">
        <v>308</v>
      </c>
      <c r="E16" s="92">
        <v>7800</v>
      </c>
      <c r="F16" s="92">
        <v>7800</v>
      </c>
      <c r="G16" s="92"/>
      <c r="H16" s="57" t="s">
        <v>21</v>
      </c>
      <c r="I16" s="11"/>
      <c r="J16" s="11" t="s">
        <v>246</v>
      </c>
    </row>
    <row r="17" spans="1:10" ht="57.75" customHeight="1">
      <c r="A17" s="49" t="s">
        <v>209</v>
      </c>
      <c r="B17" s="104" t="s">
        <v>252</v>
      </c>
      <c r="C17" s="104" t="s">
        <v>253</v>
      </c>
      <c r="D17" s="105" t="s">
        <v>255</v>
      </c>
      <c r="E17" s="92">
        <v>30000</v>
      </c>
      <c r="F17" s="92">
        <v>30000</v>
      </c>
      <c r="G17" s="92"/>
      <c r="H17" s="57" t="s">
        <v>21</v>
      </c>
      <c r="I17" s="11"/>
      <c r="J17" s="11" t="s">
        <v>246</v>
      </c>
    </row>
    <row r="18" spans="1:10" ht="57.75" customHeight="1">
      <c r="A18" s="49" t="s">
        <v>212</v>
      </c>
      <c r="B18" s="104" t="s">
        <v>252</v>
      </c>
      <c r="C18" s="104" t="s">
        <v>253</v>
      </c>
      <c r="D18" s="105" t="s">
        <v>254</v>
      </c>
      <c r="E18" s="92">
        <v>50000</v>
      </c>
      <c r="F18" s="92">
        <v>50000</v>
      </c>
      <c r="G18" s="92"/>
      <c r="H18" s="57" t="s">
        <v>21</v>
      </c>
      <c r="I18" s="11"/>
      <c r="J18" s="11" t="s">
        <v>246</v>
      </c>
    </row>
    <row r="19" spans="1:10" ht="53.25" customHeight="1">
      <c r="A19" s="49" t="s">
        <v>215</v>
      </c>
      <c r="B19" s="104" t="s">
        <v>252</v>
      </c>
      <c r="C19" s="104" t="s">
        <v>253</v>
      </c>
      <c r="D19" s="105" t="s">
        <v>256</v>
      </c>
      <c r="E19" s="92">
        <v>20000</v>
      </c>
      <c r="F19" s="92">
        <v>20000</v>
      </c>
      <c r="G19" s="92"/>
      <c r="H19" s="57" t="s">
        <v>21</v>
      </c>
      <c r="I19" s="11"/>
      <c r="J19" s="11" t="s">
        <v>246</v>
      </c>
    </row>
    <row r="20" spans="1:10" ht="22.5" customHeight="1">
      <c r="A20" s="278" t="s">
        <v>41</v>
      </c>
      <c r="B20" s="278"/>
      <c r="C20" s="278"/>
      <c r="D20" s="278"/>
      <c r="E20" s="103">
        <f>SUM(E10:E19)</f>
        <v>1599743</v>
      </c>
      <c r="F20" s="103">
        <f>SUM(F10:F19)</f>
        <v>573743</v>
      </c>
      <c r="G20" s="103">
        <f>SUM(G10:G19)</f>
        <v>360000</v>
      </c>
      <c r="H20" s="103">
        <v>666000</v>
      </c>
      <c r="I20" s="103">
        <f>SUM(I10:I19)</f>
        <v>0</v>
      </c>
      <c r="J20" s="22" t="s">
        <v>16</v>
      </c>
    </row>
    <row r="22" ht="12.75">
      <c r="A22" s="1" t="s">
        <v>26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  <row r="26" ht="12.75">
      <c r="A26" s="1" t="s">
        <v>25</v>
      </c>
    </row>
  </sheetData>
  <sheetProtection/>
  <mergeCells count="15">
    <mergeCell ref="I1:J1"/>
    <mergeCell ref="F6:F8"/>
    <mergeCell ref="G6:G8"/>
    <mergeCell ref="H6:H8"/>
    <mergeCell ref="I6:I8"/>
    <mergeCell ref="A20:D20"/>
    <mergeCell ref="A2:J2"/>
    <mergeCell ref="A4:A8"/>
    <mergeCell ref="B4:B8"/>
    <mergeCell ref="C4:C8"/>
    <mergeCell ref="D4:D8"/>
    <mergeCell ref="E4:I4"/>
    <mergeCell ref="J4:J8"/>
    <mergeCell ref="E5:E8"/>
    <mergeCell ref="F5:I5"/>
  </mergeCells>
  <printOptions horizontalCentered="1"/>
  <pageMargins left="0.5118110236220472" right="0.3937007874015748" top="0.49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625" style="30" customWidth="1"/>
    <col min="2" max="2" width="43.25390625" style="30" customWidth="1"/>
    <col min="3" max="3" width="9.875" style="30" customWidth="1"/>
    <col min="4" max="16384" width="9.125" style="30" customWidth="1"/>
  </cols>
  <sheetData>
    <row r="1" spans="3:5" s="29" customFormat="1" ht="57" customHeight="1">
      <c r="C1" s="265" t="s">
        <v>530</v>
      </c>
      <c r="D1" s="265"/>
      <c r="E1" s="265"/>
    </row>
    <row r="3" spans="1:6" ht="25.5" customHeight="1">
      <c r="A3" s="258" t="s">
        <v>83</v>
      </c>
      <c r="B3" s="258"/>
      <c r="C3" s="258"/>
      <c r="D3" s="258"/>
      <c r="E3" s="258"/>
      <c r="F3" s="258"/>
    </row>
    <row r="4" spans="1:6" ht="25.5" customHeight="1">
      <c r="A4" s="31"/>
      <c r="B4" s="31"/>
      <c r="C4" s="31"/>
      <c r="D4" s="31"/>
      <c r="E4" s="31"/>
      <c r="F4" s="31"/>
    </row>
    <row r="5" ht="12.75">
      <c r="F5" s="32" t="s">
        <v>65</v>
      </c>
    </row>
    <row r="6" spans="1:6" ht="35.25" customHeight="1">
      <c r="A6" s="259" t="s">
        <v>66</v>
      </c>
      <c r="B6" s="259" t="s">
        <v>67</v>
      </c>
      <c r="C6" s="259" t="s">
        <v>84</v>
      </c>
      <c r="D6" s="259" t="s">
        <v>86</v>
      </c>
      <c r="E6" s="259"/>
      <c r="F6" s="259"/>
    </row>
    <row r="7" spans="1:6" ht="27.75" customHeight="1">
      <c r="A7" s="259"/>
      <c r="B7" s="259"/>
      <c r="C7" s="259"/>
      <c r="D7" s="33" t="s">
        <v>68</v>
      </c>
      <c r="E7" s="33" t="s">
        <v>85</v>
      </c>
      <c r="F7" s="33" t="s">
        <v>87</v>
      </c>
    </row>
    <row r="8" spans="1:6" ht="12.75">
      <c r="A8" s="34" t="s">
        <v>69</v>
      </c>
      <c r="B8" s="115" t="s">
        <v>70</v>
      </c>
      <c r="C8" s="118">
        <f>SUM(C9:C11)</f>
        <v>0</v>
      </c>
      <c r="D8" s="118">
        <f>SUM(D9:D11)</f>
        <v>0</v>
      </c>
      <c r="E8" s="118">
        <f>SUM(E9:E11)</f>
        <v>0</v>
      </c>
      <c r="F8" s="118"/>
    </row>
    <row r="9" spans="1:6" ht="12.75">
      <c r="A9" s="35"/>
      <c r="B9" s="234" t="s">
        <v>71</v>
      </c>
      <c r="C9" s="118"/>
      <c r="D9" s="118"/>
      <c r="E9" s="118"/>
      <c r="F9" s="118"/>
    </row>
    <row r="10" spans="1:6" ht="12.75">
      <c r="A10" s="35"/>
      <c r="B10" s="234" t="s">
        <v>72</v>
      </c>
      <c r="C10" s="118"/>
      <c r="D10" s="118"/>
      <c r="E10" s="118"/>
      <c r="F10" s="118"/>
    </row>
    <row r="11" spans="1:6" ht="12.75">
      <c r="A11" s="36"/>
      <c r="B11" s="234" t="s">
        <v>73</v>
      </c>
      <c r="C11" s="118"/>
      <c r="D11" s="118"/>
      <c r="E11" s="118"/>
      <c r="F11" s="118"/>
    </row>
    <row r="12" spans="1:6" ht="12.75">
      <c r="A12" s="34" t="s">
        <v>74</v>
      </c>
      <c r="B12" s="115" t="s">
        <v>75</v>
      </c>
      <c r="C12" s="118">
        <f>SUM(C13:C15)</f>
        <v>10771063</v>
      </c>
      <c r="D12" s="118">
        <f>SUM(D13:D15)</f>
        <v>10345271</v>
      </c>
      <c r="E12" s="118">
        <f>SUM(E13:E15)</f>
        <v>7501500</v>
      </c>
      <c r="F12" s="118">
        <f aca="true" t="shared" si="0" ref="F12:F18">D12+E12</f>
        <v>17846771</v>
      </c>
    </row>
    <row r="13" spans="1:6" ht="12.75">
      <c r="A13" s="35"/>
      <c r="B13" s="234" t="s">
        <v>71</v>
      </c>
      <c r="C13" s="118">
        <v>4261428</v>
      </c>
      <c r="D13" s="118">
        <v>4138109</v>
      </c>
      <c r="E13" s="118">
        <v>2759817</v>
      </c>
      <c r="F13" s="118">
        <f t="shared" si="0"/>
        <v>6897926</v>
      </c>
    </row>
    <row r="14" spans="1:6" ht="12.75">
      <c r="A14" s="35"/>
      <c r="B14" s="234" t="s">
        <v>72</v>
      </c>
      <c r="C14" s="118">
        <v>0</v>
      </c>
      <c r="D14" s="118">
        <v>0</v>
      </c>
      <c r="E14" s="118">
        <v>0</v>
      </c>
      <c r="F14" s="118">
        <f t="shared" si="0"/>
        <v>0</v>
      </c>
    </row>
    <row r="15" spans="1:6" ht="12.75">
      <c r="A15" s="36"/>
      <c r="B15" s="234" t="s">
        <v>73</v>
      </c>
      <c r="C15" s="118">
        <v>6509635</v>
      </c>
      <c r="D15" s="118">
        <v>6207162</v>
      </c>
      <c r="E15" s="118">
        <v>4741683</v>
      </c>
      <c r="F15" s="118">
        <f>D15+E15</f>
        <v>10948845</v>
      </c>
    </row>
    <row r="16" spans="1:6" ht="12.75">
      <c r="A16" s="34"/>
      <c r="B16" s="115" t="s">
        <v>76</v>
      </c>
      <c r="C16" s="118">
        <f aca="true" t="shared" si="1" ref="C16:E17">C8+C12</f>
        <v>10771063</v>
      </c>
      <c r="D16" s="118">
        <f t="shared" si="1"/>
        <v>10345271</v>
      </c>
      <c r="E16" s="118">
        <f t="shared" si="1"/>
        <v>7501500</v>
      </c>
      <c r="F16" s="118">
        <f t="shared" si="0"/>
        <v>17846771</v>
      </c>
    </row>
    <row r="17" spans="1:6" ht="12.75">
      <c r="A17" s="35"/>
      <c r="B17" s="234" t="s">
        <v>71</v>
      </c>
      <c r="C17" s="118">
        <f t="shared" si="1"/>
        <v>4261428</v>
      </c>
      <c r="D17" s="118">
        <f t="shared" si="1"/>
        <v>4138109</v>
      </c>
      <c r="E17" s="118">
        <f t="shared" si="1"/>
        <v>2759817</v>
      </c>
      <c r="F17" s="118">
        <f t="shared" si="0"/>
        <v>6897926</v>
      </c>
    </row>
    <row r="18" spans="1:6" ht="12.75">
      <c r="A18" s="35"/>
      <c r="B18" s="234" t="s">
        <v>72</v>
      </c>
      <c r="C18" s="118">
        <f>C14+C10</f>
        <v>0</v>
      </c>
      <c r="D18" s="118">
        <f>D14+D10</f>
        <v>0</v>
      </c>
      <c r="E18" s="118">
        <f>E14+E10</f>
        <v>0</v>
      </c>
      <c r="F18" s="118">
        <f t="shared" si="0"/>
        <v>0</v>
      </c>
    </row>
    <row r="19" spans="1:6" ht="12.75">
      <c r="A19" s="36"/>
      <c r="B19" s="234" t="s">
        <v>73</v>
      </c>
      <c r="C19" s="118">
        <f>C11+C15</f>
        <v>6509635</v>
      </c>
      <c r="D19" s="118">
        <f>D11+D15</f>
        <v>6207162</v>
      </c>
      <c r="E19" s="118">
        <f>E11+E15</f>
        <v>4741683</v>
      </c>
      <c r="F19" s="118">
        <f>D19+E19</f>
        <v>10948845</v>
      </c>
    </row>
  </sheetData>
  <sheetProtection/>
  <mergeCells count="6">
    <mergeCell ref="C1:E1"/>
    <mergeCell ref="A3:F3"/>
    <mergeCell ref="A6:A7"/>
    <mergeCell ref="B6:B7"/>
    <mergeCell ref="C6:C7"/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K1">
      <selection activeCell="N15" sqref="N15"/>
    </sheetView>
  </sheetViews>
  <sheetFormatPr defaultColWidth="9.00390625" defaultRowHeight="12.75"/>
  <cols>
    <col min="1" max="1" width="4.625" style="30" customWidth="1"/>
    <col min="2" max="2" width="35.375" style="30" customWidth="1"/>
    <col min="3" max="3" width="9.125" style="30" customWidth="1"/>
    <col min="4" max="4" width="10.375" style="30" customWidth="1"/>
    <col min="5" max="6" width="9.125" style="30" customWidth="1"/>
    <col min="7" max="7" width="29.875" style="30" customWidth="1"/>
    <col min="8" max="8" width="9.125" style="30" customWidth="1"/>
    <col min="9" max="10" width="9.875" style="30" customWidth="1"/>
    <col min="11" max="16384" width="9.125" style="30" customWidth="1"/>
  </cols>
  <sheetData>
    <row r="1" spans="11:13" s="29" customFormat="1" ht="56.25" customHeight="1">
      <c r="K1" s="265" t="s">
        <v>531</v>
      </c>
      <c r="L1" s="265"/>
      <c r="M1" s="265"/>
    </row>
    <row r="3" spans="1:13" ht="12.75">
      <c r="A3" s="258" t="s">
        <v>91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13.5" thickBot="1">
      <c r="M5" s="32" t="s">
        <v>65</v>
      </c>
    </row>
    <row r="6" spans="1:13" ht="48" customHeight="1">
      <c r="A6" s="248" t="s">
        <v>66</v>
      </c>
      <c r="B6" s="260" t="s">
        <v>77</v>
      </c>
      <c r="C6" s="260" t="s">
        <v>78</v>
      </c>
      <c r="D6" s="245" t="s">
        <v>20</v>
      </c>
      <c r="E6" s="260" t="s">
        <v>1</v>
      </c>
      <c r="F6" s="245" t="s">
        <v>2</v>
      </c>
      <c r="G6" s="260" t="s">
        <v>79</v>
      </c>
      <c r="H6" s="260"/>
      <c r="I6" s="245" t="s">
        <v>88</v>
      </c>
      <c r="J6" s="260" t="s">
        <v>84</v>
      </c>
      <c r="K6" s="260" t="s">
        <v>89</v>
      </c>
      <c r="L6" s="260"/>
      <c r="M6" s="247"/>
    </row>
    <row r="7" spans="1:13" ht="24.75" thickBot="1">
      <c r="A7" s="249"/>
      <c r="B7" s="244"/>
      <c r="C7" s="244"/>
      <c r="D7" s="246"/>
      <c r="E7" s="244"/>
      <c r="F7" s="246"/>
      <c r="G7" s="146" t="s">
        <v>80</v>
      </c>
      <c r="H7" s="146" t="s">
        <v>81</v>
      </c>
      <c r="I7" s="246"/>
      <c r="J7" s="244"/>
      <c r="K7" s="146" t="s">
        <v>68</v>
      </c>
      <c r="L7" s="146" t="s">
        <v>85</v>
      </c>
      <c r="M7" s="147" t="s">
        <v>90</v>
      </c>
    </row>
    <row r="8" spans="1:13" ht="25.5">
      <c r="A8" s="120" t="s">
        <v>6</v>
      </c>
      <c r="B8" s="121" t="s">
        <v>280</v>
      </c>
      <c r="C8" s="122" t="s">
        <v>284</v>
      </c>
      <c r="D8" s="136" t="s">
        <v>285</v>
      </c>
      <c r="E8" s="137" t="s">
        <v>243</v>
      </c>
      <c r="F8" s="137" t="s">
        <v>244</v>
      </c>
      <c r="G8" s="122" t="s">
        <v>82</v>
      </c>
      <c r="H8" s="123">
        <f>I8+J8+K8+L8+M8</f>
        <v>870000</v>
      </c>
      <c r="I8" s="123">
        <v>32745</v>
      </c>
      <c r="J8" s="123">
        <v>837255</v>
      </c>
      <c r="K8" s="123"/>
      <c r="L8" s="123"/>
      <c r="M8" s="124"/>
    </row>
    <row r="9" spans="1:13" ht="38.25">
      <c r="A9" s="125"/>
      <c r="B9" s="116" t="s">
        <v>281</v>
      </c>
      <c r="C9" s="115"/>
      <c r="D9" s="115"/>
      <c r="E9" s="117"/>
      <c r="F9" s="117"/>
      <c r="G9" s="119" t="s">
        <v>71</v>
      </c>
      <c r="H9" s="118">
        <f>I9+J9+K9+L9+M9</f>
        <v>383153</v>
      </c>
      <c r="I9" s="118">
        <v>32745</v>
      </c>
      <c r="J9" s="118">
        <v>350408</v>
      </c>
      <c r="K9" s="118"/>
      <c r="L9" s="118"/>
      <c r="M9" s="126"/>
    </row>
    <row r="10" spans="1:13" ht="25.5">
      <c r="A10" s="125"/>
      <c r="B10" s="116" t="s">
        <v>282</v>
      </c>
      <c r="C10" s="115"/>
      <c r="D10" s="115"/>
      <c r="E10" s="117"/>
      <c r="F10" s="117"/>
      <c r="G10" s="119" t="s">
        <v>72</v>
      </c>
      <c r="H10" s="118">
        <f aca="true" t="shared" si="0" ref="H10:H19">I10+J10+K10+L10+M10</f>
        <v>0</v>
      </c>
      <c r="I10" s="118">
        <v>0</v>
      </c>
      <c r="J10" s="118">
        <v>0</v>
      </c>
      <c r="K10" s="118"/>
      <c r="L10" s="118"/>
      <c r="M10" s="126"/>
    </row>
    <row r="11" spans="1:13" ht="26.25" thickBot="1">
      <c r="A11" s="127"/>
      <c r="B11" s="128" t="s">
        <v>283</v>
      </c>
      <c r="C11" s="129"/>
      <c r="D11" s="129"/>
      <c r="E11" s="145"/>
      <c r="F11" s="145"/>
      <c r="G11" s="132" t="s">
        <v>73</v>
      </c>
      <c r="H11" s="130">
        <f t="shared" si="0"/>
        <v>486847</v>
      </c>
      <c r="I11" s="130">
        <v>0</v>
      </c>
      <c r="J11" s="130">
        <v>486847</v>
      </c>
      <c r="K11" s="130"/>
      <c r="L11" s="130"/>
      <c r="M11" s="131"/>
    </row>
    <row r="12" spans="1:13" ht="25.5">
      <c r="A12" s="139" t="s">
        <v>7</v>
      </c>
      <c r="B12" s="140" t="s">
        <v>280</v>
      </c>
      <c r="C12" s="36" t="s">
        <v>284</v>
      </c>
      <c r="D12" s="141" t="s">
        <v>285</v>
      </c>
      <c r="E12" s="142" t="s">
        <v>243</v>
      </c>
      <c r="F12" s="142" t="s">
        <v>244</v>
      </c>
      <c r="G12" s="36" t="s">
        <v>82</v>
      </c>
      <c r="H12" s="143">
        <f>I12+J12+K12+L12+M12</f>
        <v>1847327</v>
      </c>
      <c r="I12" s="143">
        <v>44027</v>
      </c>
      <c r="J12" s="143">
        <v>1803300</v>
      </c>
      <c r="K12" s="143"/>
      <c r="L12" s="143"/>
      <c r="M12" s="144"/>
    </row>
    <row r="13" spans="1:13" ht="38.25">
      <c r="A13" s="125"/>
      <c r="B13" s="116" t="s">
        <v>281</v>
      </c>
      <c r="C13" s="115"/>
      <c r="D13" s="115"/>
      <c r="E13" s="117"/>
      <c r="F13" s="117"/>
      <c r="G13" s="119" t="s">
        <v>71</v>
      </c>
      <c r="H13" s="118">
        <f t="shared" si="0"/>
        <v>779783</v>
      </c>
      <c r="I13" s="118">
        <v>44027</v>
      </c>
      <c r="J13" s="118">
        <v>735756</v>
      </c>
      <c r="K13" s="118"/>
      <c r="L13" s="118"/>
      <c r="M13" s="126"/>
    </row>
    <row r="14" spans="1:13" ht="25.5">
      <c r="A14" s="125"/>
      <c r="B14" s="116" t="s">
        <v>282</v>
      </c>
      <c r="C14" s="115"/>
      <c r="D14" s="115"/>
      <c r="E14" s="117"/>
      <c r="F14" s="117"/>
      <c r="G14" s="119" t="s">
        <v>72</v>
      </c>
      <c r="H14" s="118">
        <f t="shared" si="0"/>
        <v>0</v>
      </c>
      <c r="I14" s="118">
        <v>0</v>
      </c>
      <c r="J14" s="118">
        <v>0</v>
      </c>
      <c r="K14" s="118"/>
      <c r="L14" s="118"/>
      <c r="M14" s="126"/>
    </row>
    <row r="15" spans="1:13" ht="26.25" thickBot="1">
      <c r="A15" s="133"/>
      <c r="B15" s="112" t="s">
        <v>286</v>
      </c>
      <c r="C15" s="37"/>
      <c r="D15" s="37"/>
      <c r="E15" s="113"/>
      <c r="F15" s="113"/>
      <c r="G15" s="134" t="s">
        <v>73</v>
      </c>
      <c r="H15" s="114">
        <f t="shared" si="0"/>
        <v>1067544</v>
      </c>
      <c r="I15" s="114">
        <v>0</v>
      </c>
      <c r="J15" s="114">
        <v>1067544</v>
      </c>
      <c r="K15" s="114"/>
      <c r="L15" s="114"/>
      <c r="M15" s="135"/>
    </row>
    <row r="16" spans="1:13" ht="25.5">
      <c r="A16" s="120" t="s">
        <v>8</v>
      </c>
      <c r="B16" s="121" t="s">
        <v>280</v>
      </c>
      <c r="C16" s="122" t="s">
        <v>289</v>
      </c>
      <c r="D16" s="136" t="s">
        <v>285</v>
      </c>
      <c r="E16" s="137" t="s">
        <v>243</v>
      </c>
      <c r="F16" s="137" t="s">
        <v>261</v>
      </c>
      <c r="G16" s="122" t="s">
        <v>82</v>
      </c>
      <c r="H16" s="123">
        <f>I16+J16+K16+L16+M16</f>
        <v>851731</v>
      </c>
      <c r="I16" s="123">
        <v>56581</v>
      </c>
      <c r="J16" s="123">
        <v>795150</v>
      </c>
      <c r="K16" s="123">
        <v>0</v>
      </c>
      <c r="L16" s="123"/>
      <c r="M16" s="124"/>
    </row>
    <row r="17" spans="1:13" ht="38.25">
      <c r="A17" s="125"/>
      <c r="B17" s="116" t="s">
        <v>281</v>
      </c>
      <c r="C17" s="115"/>
      <c r="D17" s="115"/>
      <c r="E17" s="117"/>
      <c r="F17" s="117"/>
      <c r="G17" s="119" t="s">
        <v>71</v>
      </c>
      <c r="H17" s="118">
        <f t="shared" si="0"/>
        <v>351731</v>
      </c>
      <c r="I17" s="118">
        <v>56581</v>
      </c>
      <c r="J17" s="118">
        <v>295150</v>
      </c>
      <c r="K17" s="118"/>
      <c r="L17" s="118"/>
      <c r="M17" s="126"/>
    </row>
    <row r="18" spans="1:13" ht="12.75">
      <c r="A18" s="125"/>
      <c r="B18" s="116" t="s">
        <v>287</v>
      </c>
      <c r="C18" s="115"/>
      <c r="D18" s="115"/>
      <c r="E18" s="115"/>
      <c r="F18" s="115"/>
      <c r="G18" s="119" t="s">
        <v>72</v>
      </c>
      <c r="H18" s="118">
        <f t="shared" si="0"/>
        <v>0</v>
      </c>
      <c r="I18" s="118">
        <v>0</v>
      </c>
      <c r="J18" s="118">
        <v>0</v>
      </c>
      <c r="K18" s="118">
        <v>0</v>
      </c>
      <c r="L18" s="118"/>
      <c r="M18" s="126"/>
    </row>
    <row r="19" spans="1:13" ht="26.25" thickBot="1">
      <c r="A19" s="127"/>
      <c r="B19" s="128" t="s">
        <v>288</v>
      </c>
      <c r="C19" s="129"/>
      <c r="D19" s="129"/>
      <c r="E19" s="129"/>
      <c r="F19" s="129"/>
      <c r="G19" s="132" t="s">
        <v>73</v>
      </c>
      <c r="H19" s="114">
        <f t="shared" si="0"/>
        <v>500000</v>
      </c>
      <c r="I19" s="130">
        <v>0</v>
      </c>
      <c r="J19" s="130">
        <v>500000</v>
      </c>
      <c r="K19" s="130"/>
      <c r="L19" s="130"/>
      <c r="M19" s="131"/>
    </row>
    <row r="20" spans="1:13" ht="38.25">
      <c r="A20" s="120" t="s">
        <v>0</v>
      </c>
      <c r="B20" s="121" t="s">
        <v>291</v>
      </c>
      <c r="C20" s="122" t="s">
        <v>290</v>
      </c>
      <c r="D20" s="136" t="s">
        <v>285</v>
      </c>
      <c r="E20" s="137" t="s">
        <v>243</v>
      </c>
      <c r="F20" s="137" t="s">
        <v>261</v>
      </c>
      <c r="G20" s="122" t="s">
        <v>82</v>
      </c>
      <c r="H20" s="123">
        <f>I20+J20+K20+L20+M20</f>
        <v>1621126</v>
      </c>
      <c r="I20" s="123">
        <v>284768</v>
      </c>
      <c r="J20" s="123">
        <v>1047645</v>
      </c>
      <c r="K20" s="123">
        <v>288713</v>
      </c>
      <c r="L20" s="123"/>
      <c r="M20" s="124"/>
    </row>
    <row r="21" spans="1:13" ht="25.5">
      <c r="A21" s="125"/>
      <c r="B21" s="116" t="s">
        <v>292</v>
      </c>
      <c r="C21" s="115"/>
      <c r="D21" s="115"/>
      <c r="E21" s="117"/>
      <c r="F21" s="117"/>
      <c r="G21" s="119" t="s">
        <v>71</v>
      </c>
      <c r="H21" s="118">
        <f aca="true" t="shared" si="1" ref="H21:H39">I21+J21+K21+L21+M21</f>
        <v>791561</v>
      </c>
      <c r="I21" s="118">
        <v>284768</v>
      </c>
      <c r="J21" s="118">
        <v>391308</v>
      </c>
      <c r="K21" s="118">
        <v>115485</v>
      </c>
      <c r="L21" s="118"/>
      <c r="M21" s="126"/>
    </row>
    <row r="22" spans="1:13" ht="12.75">
      <c r="A22" s="125"/>
      <c r="B22" s="116" t="s">
        <v>293</v>
      </c>
      <c r="C22" s="115"/>
      <c r="D22" s="115"/>
      <c r="E22" s="115"/>
      <c r="F22" s="115"/>
      <c r="G22" s="119" t="s">
        <v>72</v>
      </c>
      <c r="H22" s="118">
        <f t="shared" si="1"/>
        <v>0</v>
      </c>
      <c r="I22" s="118">
        <v>0</v>
      </c>
      <c r="J22" s="118">
        <v>0</v>
      </c>
      <c r="K22" s="118">
        <v>0</v>
      </c>
      <c r="L22" s="118"/>
      <c r="M22" s="126"/>
    </row>
    <row r="23" spans="1:13" ht="26.25" thickBot="1">
      <c r="A23" s="127"/>
      <c r="B23" s="128" t="s">
        <v>541</v>
      </c>
      <c r="C23" s="129"/>
      <c r="D23" s="129"/>
      <c r="E23" s="129"/>
      <c r="F23" s="129"/>
      <c r="G23" s="132" t="s">
        <v>73</v>
      </c>
      <c r="H23" s="114">
        <f t="shared" si="1"/>
        <v>829565</v>
      </c>
      <c r="I23" s="130">
        <v>0</v>
      </c>
      <c r="J23" s="130">
        <v>656337</v>
      </c>
      <c r="K23" s="130">
        <v>173228</v>
      </c>
      <c r="L23" s="130"/>
      <c r="M23" s="131"/>
    </row>
    <row r="24" spans="1:13" ht="38.25">
      <c r="A24" s="120" t="s">
        <v>189</v>
      </c>
      <c r="B24" s="121" t="s">
        <v>291</v>
      </c>
      <c r="C24" s="122" t="s">
        <v>297</v>
      </c>
      <c r="D24" s="136" t="s">
        <v>285</v>
      </c>
      <c r="E24" s="137" t="s">
        <v>247</v>
      </c>
      <c r="F24" s="137" t="s">
        <v>248</v>
      </c>
      <c r="G24" s="122" t="s">
        <v>82</v>
      </c>
      <c r="H24" s="123">
        <f>I24+J24+K24+L24+M24</f>
        <v>732304</v>
      </c>
      <c r="I24" s="123">
        <v>45304</v>
      </c>
      <c r="J24" s="123">
        <v>687000</v>
      </c>
      <c r="K24" s="123"/>
      <c r="L24" s="123"/>
      <c r="M24" s="124"/>
    </row>
    <row r="25" spans="1:13" ht="25.5">
      <c r="A25" s="125"/>
      <c r="B25" s="116" t="s">
        <v>295</v>
      </c>
      <c r="C25" s="115"/>
      <c r="D25" s="115"/>
      <c r="E25" s="117"/>
      <c r="F25" s="117"/>
      <c r="G25" s="119" t="s">
        <v>71</v>
      </c>
      <c r="H25" s="118">
        <f t="shared" si="1"/>
        <v>308397</v>
      </c>
      <c r="I25" s="118">
        <v>45304</v>
      </c>
      <c r="J25" s="118">
        <v>263093</v>
      </c>
      <c r="K25" s="118"/>
      <c r="L25" s="118"/>
      <c r="M25" s="126"/>
    </row>
    <row r="26" spans="1:13" ht="25.5">
      <c r="A26" s="125"/>
      <c r="B26" s="116" t="s">
        <v>296</v>
      </c>
      <c r="C26" s="115"/>
      <c r="D26" s="115"/>
      <c r="E26" s="115"/>
      <c r="F26" s="115"/>
      <c r="G26" s="119" t="s">
        <v>72</v>
      </c>
      <c r="H26" s="118">
        <f t="shared" si="1"/>
        <v>0</v>
      </c>
      <c r="I26" s="118">
        <v>0</v>
      </c>
      <c r="J26" s="118">
        <v>0</v>
      </c>
      <c r="K26" s="118">
        <v>0</v>
      </c>
      <c r="L26" s="118"/>
      <c r="M26" s="126"/>
    </row>
    <row r="27" spans="1:13" ht="51.75" thickBot="1">
      <c r="A27" s="127"/>
      <c r="B27" s="128" t="s">
        <v>294</v>
      </c>
      <c r="C27" s="129"/>
      <c r="D27" s="129"/>
      <c r="E27" s="129"/>
      <c r="F27" s="129"/>
      <c r="G27" s="132" t="s">
        <v>73</v>
      </c>
      <c r="H27" s="114">
        <f t="shared" si="1"/>
        <v>423907</v>
      </c>
      <c r="I27" s="130">
        <v>0</v>
      </c>
      <c r="J27" s="130">
        <v>423907</v>
      </c>
      <c r="K27" s="130"/>
      <c r="L27" s="130"/>
      <c r="M27" s="131"/>
    </row>
    <row r="28" spans="1:13" ht="38.25">
      <c r="A28" s="120" t="s">
        <v>203</v>
      </c>
      <c r="B28" s="121" t="s">
        <v>291</v>
      </c>
      <c r="C28" s="122" t="s">
        <v>290</v>
      </c>
      <c r="D28" s="136" t="s">
        <v>285</v>
      </c>
      <c r="E28" s="137" t="s">
        <v>247</v>
      </c>
      <c r="F28" s="137" t="s">
        <v>248</v>
      </c>
      <c r="G28" s="122" t="s">
        <v>82</v>
      </c>
      <c r="H28" s="123">
        <f t="shared" si="1"/>
        <v>796960</v>
      </c>
      <c r="I28" s="123">
        <v>24288</v>
      </c>
      <c r="J28" s="123">
        <v>438339</v>
      </c>
      <c r="K28" s="123">
        <v>334333</v>
      </c>
      <c r="L28" s="123"/>
      <c r="M28" s="124"/>
    </row>
    <row r="29" spans="1:13" ht="25.5">
      <c r="A29" s="125"/>
      <c r="B29" s="116" t="s">
        <v>295</v>
      </c>
      <c r="C29" s="115"/>
      <c r="D29" s="115"/>
      <c r="E29" s="117"/>
      <c r="F29" s="117"/>
      <c r="G29" s="119" t="s">
        <v>71</v>
      </c>
      <c r="H29" s="118">
        <f t="shared" si="1"/>
        <v>318785</v>
      </c>
      <c r="I29" s="118">
        <v>24288</v>
      </c>
      <c r="J29" s="118">
        <v>160763</v>
      </c>
      <c r="K29" s="118">
        <v>133734</v>
      </c>
      <c r="L29" s="118"/>
      <c r="M29" s="126"/>
    </row>
    <row r="30" spans="1:13" ht="25.5">
      <c r="A30" s="125"/>
      <c r="B30" s="116" t="s">
        <v>296</v>
      </c>
      <c r="C30" s="115"/>
      <c r="D30" s="115"/>
      <c r="E30" s="115"/>
      <c r="F30" s="115"/>
      <c r="G30" s="119" t="s">
        <v>72</v>
      </c>
      <c r="H30" s="118">
        <f t="shared" si="1"/>
        <v>0</v>
      </c>
      <c r="I30" s="118">
        <v>0</v>
      </c>
      <c r="J30" s="118">
        <v>0</v>
      </c>
      <c r="K30" s="118">
        <v>0</v>
      </c>
      <c r="L30" s="118"/>
      <c r="M30" s="126"/>
    </row>
    <row r="31" spans="1:13" ht="39" thickBot="1">
      <c r="A31" s="127"/>
      <c r="B31" s="128" t="s">
        <v>298</v>
      </c>
      <c r="C31" s="129"/>
      <c r="D31" s="129"/>
      <c r="E31" s="129"/>
      <c r="F31" s="129"/>
      <c r="G31" s="132" t="s">
        <v>73</v>
      </c>
      <c r="H31" s="114">
        <f t="shared" si="1"/>
        <v>478175</v>
      </c>
      <c r="I31" s="130">
        <v>0</v>
      </c>
      <c r="J31" s="130">
        <v>277576</v>
      </c>
      <c r="K31" s="130">
        <v>200599</v>
      </c>
      <c r="L31" s="130"/>
      <c r="M31" s="131"/>
    </row>
    <row r="32" spans="1:13" ht="38.25">
      <c r="A32" s="120" t="s">
        <v>206</v>
      </c>
      <c r="B32" s="121" t="s">
        <v>291</v>
      </c>
      <c r="C32" s="122" t="s">
        <v>302</v>
      </c>
      <c r="D32" s="136" t="s">
        <v>285</v>
      </c>
      <c r="E32" s="137" t="s">
        <v>252</v>
      </c>
      <c r="F32" s="137" t="s">
        <v>274</v>
      </c>
      <c r="G32" s="122" t="s">
        <v>82</v>
      </c>
      <c r="H32" s="123">
        <f t="shared" si="1"/>
        <v>12003000</v>
      </c>
      <c r="I32" s="123">
        <v>336200</v>
      </c>
      <c r="J32" s="123">
        <v>3278399</v>
      </c>
      <c r="K32" s="123">
        <v>5541911</v>
      </c>
      <c r="L32" s="123">
        <v>2846490</v>
      </c>
      <c r="M32" s="124"/>
    </row>
    <row r="33" spans="1:13" ht="25.5">
      <c r="A33" s="125"/>
      <c r="B33" s="116" t="s">
        <v>299</v>
      </c>
      <c r="C33" s="115"/>
      <c r="D33" s="115"/>
      <c r="E33" s="117"/>
      <c r="F33" s="117"/>
      <c r="G33" s="119" t="s">
        <v>71</v>
      </c>
      <c r="H33" s="118">
        <f t="shared" si="1"/>
        <v>4958351</v>
      </c>
      <c r="I33" s="118">
        <v>336200</v>
      </c>
      <c r="J33" s="118">
        <v>1311360</v>
      </c>
      <c r="K33" s="118">
        <v>2216764</v>
      </c>
      <c r="L33" s="118">
        <v>1094027</v>
      </c>
      <c r="M33" s="126"/>
    </row>
    <row r="34" spans="1:13" ht="38.25">
      <c r="A34" s="125"/>
      <c r="B34" s="116" t="s">
        <v>300</v>
      </c>
      <c r="C34" s="115"/>
      <c r="D34" s="115"/>
      <c r="E34" s="115"/>
      <c r="F34" s="115"/>
      <c r="G34" s="119" t="s">
        <v>72</v>
      </c>
      <c r="H34" s="118">
        <f t="shared" si="1"/>
        <v>0</v>
      </c>
      <c r="I34" s="118">
        <v>0</v>
      </c>
      <c r="J34" s="118">
        <v>0</v>
      </c>
      <c r="K34" s="118">
        <v>0</v>
      </c>
      <c r="L34" s="118"/>
      <c r="M34" s="126"/>
    </row>
    <row r="35" spans="1:13" ht="51.75" thickBot="1">
      <c r="A35" s="127"/>
      <c r="B35" s="128" t="s">
        <v>301</v>
      </c>
      <c r="C35" s="129"/>
      <c r="D35" s="129"/>
      <c r="E35" s="129"/>
      <c r="F35" s="129"/>
      <c r="G35" s="132" t="s">
        <v>73</v>
      </c>
      <c r="H35" s="114">
        <f t="shared" si="1"/>
        <v>7044648.6</v>
      </c>
      <c r="I35" s="130">
        <v>0</v>
      </c>
      <c r="J35" s="130">
        <v>1967039</v>
      </c>
      <c r="K35" s="130">
        <v>3325146.6</v>
      </c>
      <c r="L35" s="130">
        <v>1752463</v>
      </c>
      <c r="M35" s="131"/>
    </row>
    <row r="36" spans="1:13" ht="38.25">
      <c r="A36" s="120" t="s">
        <v>209</v>
      </c>
      <c r="B36" s="121" t="s">
        <v>291</v>
      </c>
      <c r="C36" s="122" t="s">
        <v>304</v>
      </c>
      <c r="D36" s="136" t="s">
        <v>285</v>
      </c>
      <c r="E36" s="137" t="s">
        <v>252</v>
      </c>
      <c r="F36" s="137" t="s">
        <v>274</v>
      </c>
      <c r="G36" s="122" t="s">
        <v>82</v>
      </c>
      <c r="H36" s="123">
        <f t="shared" si="1"/>
        <v>11106166</v>
      </c>
      <c r="I36" s="123">
        <v>386867</v>
      </c>
      <c r="J36" s="123">
        <v>1883975</v>
      </c>
      <c r="K36" s="123">
        <v>4180314</v>
      </c>
      <c r="L36" s="123">
        <v>4655010</v>
      </c>
      <c r="M36" s="124"/>
    </row>
    <row r="37" spans="1:13" ht="25.5">
      <c r="A37" s="125"/>
      <c r="B37" s="116" t="s">
        <v>299</v>
      </c>
      <c r="C37" s="115"/>
      <c r="D37" s="115"/>
      <c r="E37" s="117"/>
      <c r="F37" s="117"/>
      <c r="G37" s="119" t="s">
        <v>71</v>
      </c>
      <c r="H37" s="118">
        <f t="shared" si="1"/>
        <v>4478373</v>
      </c>
      <c r="I37" s="118">
        <v>386867</v>
      </c>
      <c r="J37" s="118">
        <v>753590</v>
      </c>
      <c r="K37" s="118">
        <v>1672126</v>
      </c>
      <c r="L37" s="118">
        <v>1665790</v>
      </c>
      <c r="M37" s="126"/>
    </row>
    <row r="38" spans="1:13" ht="38.25">
      <c r="A38" s="125"/>
      <c r="B38" s="116" t="s">
        <v>300</v>
      </c>
      <c r="C38" s="115"/>
      <c r="D38" s="115"/>
      <c r="E38" s="115"/>
      <c r="F38" s="115"/>
      <c r="G38" s="119" t="s">
        <v>72</v>
      </c>
      <c r="H38" s="118">
        <f t="shared" si="1"/>
        <v>0</v>
      </c>
      <c r="I38" s="118">
        <v>0</v>
      </c>
      <c r="J38" s="118">
        <v>0</v>
      </c>
      <c r="K38" s="118">
        <v>0</v>
      </c>
      <c r="L38" s="118"/>
      <c r="M38" s="126"/>
    </row>
    <row r="39" spans="1:13" ht="51.75" thickBot="1">
      <c r="A39" s="133"/>
      <c r="B39" s="112" t="s">
        <v>303</v>
      </c>
      <c r="C39" s="37"/>
      <c r="D39" s="37"/>
      <c r="E39" s="37"/>
      <c r="F39" s="37"/>
      <c r="G39" s="134" t="s">
        <v>73</v>
      </c>
      <c r="H39" s="114">
        <f t="shared" si="1"/>
        <v>6627793</v>
      </c>
      <c r="I39" s="114">
        <v>0</v>
      </c>
      <c r="J39" s="114">
        <v>1130385</v>
      </c>
      <c r="K39" s="114">
        <v>2508188</v>
      </c>
      <c r="L39" s="114">
        <v>2989220</v>
      </c>
      <c r="M39" s="135"/>
    </row>
    <row r="40" spans="1:13" ht="12.75">
      <c r="A40" s="120" t="s">
        <v>212</v>
      </c>
      <c r="B40" s="122" t="s">
        <v>305</v>
      </c>
      <c r="C40" s="122"/>
      <c r="D40" s="122"/>
      <c r="E40" s="122"/>
      <c r="F40" s="122"/>
      <c r="G40" s="122"/>
      <c r="H40" s="123">
        <f aca="true" t="shared" si="2" ref="H40:M43">H8+H12+H16+H20+H24+H28+H32+H36</f>
        <v>29828614</v>
      </c>
      <c r="I40" s="123">
        <f t="shared" si="2"/>
        <v>1210780</v>
      </c>
      <c r="J40" s="123">
        <f t="shared" si="2"/>
        <v>10771063</v>
      </c>
      <c r="K40" s="123">
        <f t="shared" si="2"/>
        <v>10345271</v>
      </c>
      <c r="L40" s="123">
        <f t="shared" si="2"/>
        <v>7501500</v>
      </c>
      <c r="M40" s="124">
        <f t="shared" si="2"/>
        <v>0</v>
      </c>
    </row>
    <row r="41" spans="1:13" ht="12.75">
      <c r="A41" s="125"/>
      <c r="B41" s="119" t="s">
        <v>71</v>
      </c>
      <c r="C41" s="115"/>
      <c r="D41" s="115"/>
      <c r="E41" s="115"/>
      <c r="F41" s="115"/>
      <c r="G41" s="115"/>
      <c r="H41" s="118">
        <f t="shared" si="2"/>
        <v>12370134</v>
      </c>
      <c r="I41" s="118">
        <f t="shared" si="2"/>
        <v>1210780</v>
      </c>
      <c r="J41" s="118">
        <f t="shared" si="2"/>
        <v>4261428</v>
      </c>
      <c r="K41" s="118">
        <f t="shared" si="2"/>
        <v>4138109</v>
      </c>
      <c r="L41" s="118">
        <f t="shared" si="2"/>
        <v>2759817</v>
      </c>
      <c r="M41" s="126">
        <f t="shared" si="2"/>
        <v>0</v>
      </c>
    </row>
    <row r="42" spans="1:13" ht="12.75">
      <c r="A42" s="125"/>
      <c r="B42" s="119" t="s">
        <v>72</v>
      </c>
      <c r="C42" s="115"/>
      <c r="D42" s="115"/>
      <c r="E42" s="115"/>
      <c r="F42" s="115"/>
      <c r="G42" s="115"/>
      <c r="H42" s="118">
        <f t="shared" si="2"/>
        <v>0</v>
      </c>
      <c r="I42" s="118">
        <f t="shared" si="2"/>
        <v>0</v>
      </c>
      <c r="J42" s="118">
        <f t="shared" si="2"/>
        <v>0</v>
      </c>
      <c r="K42" s="118">
        <f t="shared" si="2"/>
        <v>0</v>
      </c>
      <c r="L42" s="118">
        <f t="shared" si="2"/>
        <v>0</v>
      </c>
      <c r="M42" s="126">
        <f t="shared" si="2"/>
        <v>0</v>
      </c>
    </row>
    <row r="43" spans="1:13" ht="13.5" thickBot="1">
      <c r="A43" s="127"/>
      <c r="B43" s="132" t="s">
        <v>73</v>
      </c>
      <c r="C43" s="129"/>
      <c r="D43" s="129"/>
      <c r="E43" s="129"/>
      <c r="F43" s="129"/>
      <c r="G43" s="129"/>
      <c r="H43" s="130">
        <f t="shared" si="2"/>
        <v>17458479.6</v>
      </c>
      <c r="I43" s="130">
        <f t="shared" si="2"/>
        <v>0</v>
      </c>
      <c r="J43" s="130">
        <f t="shared" si="2"/>
        <v>6509635</v>
      </c>
      <c r="K43" s="130">
        <f t="shared" si="2"/>
        <v>6207161.6</v>
      </c>
      <c r="L43" s="130">
        <f t="shared" si="2"/>
        <v>4741683</v>
      </c>
      <c r="M43" s="131">
        <f t="shared" si="2"/>
        <v>0</v>
      </c>
    </row>
  </sheetData>
  <sheetProtection/>
  <mergeCells count="12">
    <mergeCell ref="G6:H6"/>
    <mergeCell ref="K1:M1"/>
    <mergeCell ref="I6:I7"/>
    <mergeCell ref="J6:J7"/>
    <mergeCell ref="K6:M6"/>
    <mergeCell ref="A3:M3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5" ht="52.5" customHeight="1">
      <c r="C1" s="265" t="s">
        <v>532</v>
      </c>
      <c r="D1" s="265"/>
      <c r="E1" s="210"/>
    </row>
    <row r="2" spans="1:4" ht="15" customHeight="1">
      <c r="A2" s="252" t="s">
        <v>178</v>
      </c>
      <c r="B2" s="252"/>
      <c r="C2" s="252"/>
      <c r="D2" s="252"/>
    </row>
    <row r="3" ht="6.75" customHeight="1">
      <c r="A3" s="80"/>
    </row>
    <row r="4" ht="12.75">
      <c r="D4" s="47" t="s">
        <v>14</v>
      </c>
    </row>
    <row r="5" spans="1:4" ht="15" customHeight="1">
      <c r="A5" s="256" t="s">
        <v>18</v>
      </c>
      <c r="B5" s="256" t="s">
        <v>4</v>
      </c>
      <c r="C5" s="257" t="s">
        <v>179</v>
      </c>
      <c r="D5" s="257" t="s">
        <v>180</v>
      </c>
    </row>
    <row r="6" spans="1:4" ht="15" customHeight="1">
      <c r="A6" s="256"/>
      <c r="B6" s="256"/>
      <c r="C6" s="256"/>
      <c r="D6" s="257"/>
    </row>
    <row r="7" spans="1:4" ht="15.75" customHeight="1">
      <c r="A7" s="256"/>
      <c r="B7" s="256"/>
      <c r="C7" s="256"/>
      <c r="D7" s="257"/>
    </row>
    <row r="8" spans="1:4" s="82" customFormat="1" ht="6.75" customHeight="1">
      <c r="A8" s="81">
        <v>1</v>
      </c>
      <c r="B8" s="81">
        <v>2</v>
      </c>
      <c r="C8" s="81">
        <v>3</v>
      </c>
      <c r="D8" s="81">
        <v>4</v>
      </c>
    </row>
    <row r="9" spans="1:4" ht="18.75" customHeight="1">
      <c r="A9" s="251" t="s">
        <v>181</v>
      </c>
      <c r="B9" s="251"/>
      <c r="C9" s="83"/>
      <c r="D9" s="91">
        <f>D10+D11+D12+D13+D14+D19+D20+D21+D22+D23</f>
        <v>4697200</v>
      </c>
    </row>
    <row r="10" spans="1:4" ht="18.75" customHeight="1">
      <c r="A10" s="84" t="s">
        <v>6</v>
      </c>
      <c r="B10" s="44" t="s">
        <v>182</v>
      </c>
      <c r="C10" s="84" t="s">
        <v>183</v>
      </c>
      <c r="D10" s="96">
        <v>4697200</v>
      </c>
    </row>
    <row r="11" spans="1:4" ht="18.75" customHeight="1">
      <c r="A11" s="85" t="s">
        <v>7</v>
      </c>
      <c r="B11" s="45" t="s">
        <v>184</v>
      </c>
      <c r="C11" s="85" t="s">
        <v>183</v>
      </c>
      <c r="D11" s="97"/>
    </row>
    <row r="12" spans="1:4" ht="51">
      <c r="A12" s="85" t="s">
        <v>8</v>
      </c>
      <c r="B12" s="86" t="s">
        <v>185</v>
      </c>
      <c r="C12" s="85" t="s">
        <v>186</v>
      </c>
      <c r="D12" s="97"/>
    </row>
    <row r="13" spans="1:4" ht="18.75" customHeight="1">
      <c r="A13" s="85" t="s">
        <v>0</v>
      </c>
      <c r="B13" s="45" t="s">
        <v>187</v>
      </c>
      <c r="C13" s="85" t="s">
        <v>188</v>
      </c>
      <c r="D13" s="97"/>
    </row>
    <row r="14" spans="1:4" ht="18.75" customHeight="1">
      <c r="A14" s="85" t="s">
        <v>189</v>
      </c>
      <c r="B14" s="45" t="s">
        <v>190</v>
      </c>
      <c r="C14" s="85" t="s">
        <v>231</v>
      </c>
      <c r="D14" s="97">
        <f>SUM(D15:D18)</f>
        <v>0</v>
      </c>
    </row>
    <row r="15" spans="1:4" ht="18.75" customHeight="1">
      <c r="A15" s="85" t="s">
        <v>191</v>
      </c>
      <c r="B15" s="45" t="s">
        <v>192</v>
      </c>
      <c r="C15" s="85" t="s">
        <v>193</v>
      </c>
      <c r="D15" s="97"/>
    </row>
    <row r="16" spans="1:4" ht="18.75" customHeight="1">
      <c r="A16" s="85" t="s">
        <v>194</v>
      </c>
      <c r="B16" s="45" t="s">
        <v>195</v>
      </c>
      <c r="C16" s="85" t="s">
        <v>196</v>
      </c>
      <c r="D16" s="97"/>
    </row>
    <row r="17" spans="1:4" ht="44.25" customHeight="1">
      <c r="A17" s="85" t="s">
        <v>197</v>
      </c>
      <c r="B17" s="86" t="s">
        <v>198</v>
      </c>
      <c r="C17" s="85" t="s">
        <v>199</v>
      </c>
      <c r="D17" s="97"/>
    </row>
    <row r="18" spans="1:4" ht="18.75" customHeight="1">
      <c r="A18" s="85" t="s">
        <v>200</v>
      </c>
      <c r="B18" s="45" t="s">
        <v>201</v>
      </c>
      <c r="C18" s="85" t="s">
        <v>202</v>
      </c>
      <c r="D18" s="97"/>
    </row>
    <row r="19" spans="1:4" ht="18.75" customHeight="1">
      <c r="A19" s="85" t="s">
        <v>203</v>
      </c>
      <c r="B19" s="45" t="s">
        <v>204</v>
      </c>
      <c r="C19" s="85" t="s">
        <v>205</v>
      </c>
      <c r="D19" s="97"/>
    </row>
    <row r="20" spans="1:4" ht="18.75" customHeight="1">
      <c r="A20" s="85" t="s">
        <v>206</v>
      </c>
      <c r="B20" s="45" t="s">
        <v>207</v>
      </c>
      <c r="C20" s="85" t="s">
        <v>208</v>
      </c>
      <c r="D20" s="97"/>
    </row>
    <row r="21" spans="1:4" ht="18.75" customHeight="1">
      <c r="A21" s="85" t="s">
        <v>209</v>
      </c>
      <c r="B21" s="45" t="s">
        <v>210</v>
      </c>
      <c r="C21" s="85" t="s">
        <v>211</v>
      </c>
      <c r="D21" s="97"/>
    </row>
    <row r="22" spans="1:4" ht="18.75" customHeight="1">
      <c r="A22" s="85" t="s">
        <v>212</v>
      </c>
      <c r="B22" s="45" t="s">
        <v>213</v>
      </c>
      <c r="C22" s="85" t="s">
        <v>214</v>
      </c>
      <c r="D22" s="97"/>
    </row>
    <row r="23" spans="1:4" ht="18.75" customHeight="1">
      <c r="A23" s="87" t="s">
        <v>215</v>
      </c>
      <c r="B23" s="46" t="s">
        <v>216</v>
      </c>
      <c r="C23" s="87" t="s">
        <v>217</v>
      </c>
      <c r="D23" s="98"/>
    </row>
    <row r="24" spans="1:4" ht="18.75" customHeight="1">
      <c r="A24" s="251" t="s">
        <v>218</v>
      </c>
      <c r="B24" s="251"/>
      <c r="C24" s="83"/>
      <c r="D24" s="91">
        <f>D25+D26+D27+D28+D29+D30+D31+D32</f>
        <v>648470</v>
      </c>
    </row>
    <row r="25" spans="1:4" ht="18.75" customHeight="1">
      <c r="A25" s="84" t="s">
        <v>6</v>
      </c>
      <c r="B25" s="44" t="s">
        <v>219</v>
      </c>
      <c r="C25" s="84" t="s">
        <v>220</v>
      </c>
      <c r="D25" s="96">
        <v>648470</v>
      </c>
    </row>
    <row r="26" spans="1:4" ht="18.75" customHeight="1">
      <c r="A26" s="85" t="s">
        <v>7</v>
      </c>
      <c r="B26" s="45" t="s">
        <v>221</v>
      </c>
      <c r="C26" s="85" t="s">
        <v>220</v>
      </c>
      <c r="D26" s="97"/>
    </row>
    <row r="27" spans="1:4" ht="38.25">
      <c r="A27" s="85" t="s">
        <v>8</v>
      </c>
      <c r="B27" s="86" t="s">
        <v>222</v>
      </c>
      <c r="C27" s="85" t="s">
        <v>223</v>
      </c>
      <c r="D27" s="97"/>
    </row>
    <row r="28" spans="1:4" ht="18.75" customHeight="1">
      <c r="A28" s="85" t="s">
        <v>0</v>
      </c>
      <c r="B28" s="45" t="s">
        <v>140</v>
      </c>
      <c r="C28" s="85" t="s">
        <v>224</v>
      </c>
      <c r="D28" s="97"/>
    </row>
    <row r="29" spans="1:4" ht="18.75" customHeight="1">
      <c r="A29" s="85" t="s">
        <v>189</v>
      </c>
      <c r="B29" s="45" t="s">
        <v>225</v>
      </c>
      <c r="C29" s="85" t="s">
        <v>217</v>
      </c>
      <c r="D29" s="97"/>
    </row>
    <row r="30" spans="1:4" ht="18.75" customHeight="1">
      <c r="A30" s="85" t="s">
        <v>203</v>
      </c>
      <c r="B30" s="45" t="s">
        <v>142</v>
      </c>
      <c r="C30" s="85" t="s">
        <v>226</v>
      </c>
      <c r="D30" s="97"/>
    </row>
    <row r="31" spans="1:4" ht="18.75" customHeight="1">
      <c r="A31" s="85" t="s">
        <v>206</v>
      </c>
      <c r="B31" s="45" t="s">
        <v>227</v>
      </c>
      <c r="C31" s="85" t="s">
        <v>228</v>
      </c>
      <c r="D31" s="97"/>
    </row>
    <row r="32" spans="1:4" ht="18.75" customHeight="1">
      <c r="A32" s="87" t="s">
        <v>209</v>
      </c>
      <c r="B32" s="46" t="s">
        <v>229</v>
      </c>
      <c r="C32" s="87" t="s">
        <v>230</v>
      </c>
      <c r="D32" s="98"/>
    </row>
    <row r="33" spans="1:4" ht="7.5" customHeight="1">
      <c r="A33" s="88"/>
      <c r="B33" s="4"/>
      <c r="C33" s="4"/>
      <c r="D33" s="4"/>
    </row>
    <row r="34" spans="1:6" ht="12.75">
      <c r="A34" s="89"/>
      <c r="B34" s="90"/>
      <c r="C34" s="90"/>
      <c r="D34" s="90"/>
      <c r="E34" s="48"/>
      <c r="F34" s="48"/>
    </row>
    <row r="35" spans="1:6" ht="12.75">
      <c r="A35" s="250" t="s">
        <v>232</v>
      </c>
      <c r="B35" s="250"/>
      <c r="C35" s="250"/>
      <c r="D35" s="250"/>
      <c r="E35" s="250"/>
      <c r="F35" s="250"/>
    </row>
    <row r="36" spans="1:6" ht="22.5" customHeight="1">
      <c r="A36" s="250"/>
      <c r="B36" s="250"/>
      <c r="C36" s="250"/>
      <c r="D36" s="250"/>
      <c r="E36" s="250"/>
      <c r="F36" s="250"/>
    </row>
  </sheetData>
  <sheetProtection/>
  <mergeCells count="9">
    <mergeCell ref="C1:D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3937007874015748" right="0.3937007874015748" top="0.52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defaultGridColor="0" zoomScalePageLayoutView="0" colorId="8" workbookViewId="0" topLeftCell="A1">
      <selection activeCell="G17" sqref="G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256" ht="56.25" customHeight="1">
      <c r="A1" s="265"/>
      <c r="B1" s="265"/>
      <c r="C1" s="265"/>
      <c r="D1" s="265"/>
      <c r="E1" s="265"/>
      <c r="F1" s="265"/>
      <c r="G1" s="265"/>
      <c r="H1" s="265"/>
      <c r="I1" s="265" t="s">
        <v>533</v>
      </c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</row>
    <row r="2" spans="1:10" ht="48.75" customHeight="1">
      <c r="A2" s="280" t="s">
        <v>92</v>
      </c>
      <c r="B2" s="280"/>
      <c r="C2" s="280"/>
      <c r="D2" s="280"/>
      <c r="E2" s="280"/>
      <c r="F2" s="280"/>
      <c r="G2" s="280"/>
      <c r="H2" s="280"/>
      <c r="I2" s="280"/>
      <c r="J2" s="280"/>
    </row>
    <row r="3" ht="12.75">
      <c r="J3" s="5" t="s">
        <v>14</v>
      </c>
    </row>
    <row r="4" spans="1:10" s="3" customFormat="1" ht="20.25" customHeight="1">
      <c r="A4" s="256" t="s">
        <v>1</v>
      </c>
      <c r="B4" s="254" t="s">
        <v>2</v>
      </c>
      <c r="C4" s="254" t="s">
        <v>3</v>
      </c>
      <c r="D4" s="257" t="s">
        <v>36</v>
      </c>
      <c r="E4" s="257" t="s">
        <v>35</v>
      </c>
      <c r="F4" s="257" t="s">
        <v>28</v>
      </c>
      <c r="G4" s="257"/>
      <c r="H4" s="257"/>
      <c r="I4" s="257"/>
      <c r="J4" s="257"/>
    </row>
    <row r="5" spans="1:10" s="3" customFormat="1" ht="20.25" customHeight="1">
      <c r="A5" s="256"/>
      <c r="B5" s="255"/>
      <c r="C5" s="255"/>
      <c r="D5" s="256"/>
      <c r="E5" s="257"/>
      <c r="F5" s="257" t="s">
        <v>33</v>
      </c>
      <c r="G5" s="257" t="s">
        <v>5</v>
      </c>
      <c r="H5" s="257"/>
      <c r="I5" s="257"/>
      <c r="J5" s="257" t="s">
        <v>34</v>
      </c>
    </row>
    <row r="6" spans="1:10" s="3" customFormat="1" ht="65.25" customHeight="1">
      <c r="A6" s="256"/>
      <c r="B6" s="279"/>
      <c r="C6" s="279"/>
      <c r="D6" s="256"/>
      <c r="E6" s="257"/>
      <c r="F6" s="257"/>
      <c r="G6" s="9" t="s">
        <v>93</v>
      </c>
      <c r="H6" s="9" t="s">
        <v>32</v>
      </c>
      <c r="I6" s="9" t="s">
        <v>94</v>
      </c>
      <c r="J6" s="257"/>
    </row>
    <row r="7" spans="1:10" ht="9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92">
        <v>750</v>
      </c>
      <c r="B8" s="93">
        <v>75011</v>
      </c>
      <c r="C8" s="93">
        <v>2010</v>
      </c>
      <c r="D8" s="92">
        <v>58865</v>
      </c>
      <c r="E8" s="92">
        <v>58865</v>
      </c>
      <c r="F8" s="92">
        <f>G8+H8+I8</f>
        <v>58865</v>
      </c>
      <c r="G8" s="92">
        <v>58865</v>
      </c>
      <c r="H8" s="92">
        <v>0</v>
      </c>
      <c r="I8" s="92">
        <v>0</v>
      </c>
      <c r="J8" s="11"/>
    </row>
    <row r="9" spans="1:10" ht="19.5" customHeight="1">
      <c r="A9" s="92">
        <v>751</v>
      </c>
      <c r="B9" s="93">
        <v>75101</v>
      </c>
      <c r="C9" s="93">
        <v>2010</v>
      </c>
      <c r="D9" s="92">
        <v>1470</v>
      </c>
      <c r="E9" s="92">
        <v>1470</v>
      </c>
      <c r="F9" s="92">
        <f>G9+H9+I9</f>
        <v>1470</v>
      </c>
      <c r="G9" s="92">
        <v>1413</v>
      </c>
      <c r="H9" s="92">
        <v>0</v>
      </c>
      <c r="I9" s="92">
        <v>57</v>
      </c>
      <c r="J9" s="11"/>
    </row>
    <row r="10" spans="1:10" ht="19.5" customHeight="1">
      <c r="A10" s="92">
        <v>852</v>
      </c>
      <c r="B10" s="93">
        <v>85212</v>
      </c>
      <c r="C10" s="93">
        <v>2010</v>
      </c>
      <c r="D10" s="92">
        <v>3109205</v>
      </c>
      <c r="E10" s="92">
        <v>3109205</v>
      </c>
      <c r="F10" s="92">
        <f>G10+H10+I10</f>
        <v>3109205</v>
      </c>
      <c r="G10" s="92">
        <v>75025</v>
      </c>
      <c r="H10" s="92">
        <v>0</v>
      </c>
      <c r="I10" s="92">
        <v>3034180</v>
      </c>
      <c r="J10" s="92"/>
    </row>
    <row r="11" spans="1:10" ht="19.5" customHeight="1">
      <c r="A11" s="92">
        <v>852</v>
      </c>
      <c r="B11" s="93">
        <v>85213</v>
      </c>
      <c r="C11" s="93">
        <v>2010</v>
      </c>
      <c r="D11" s="92">
        <v>31813</v>
      </c>
      <c r="E11" s="92">
        <v>31813</v>
      </c>
      <c r="F11" s="92">
        <f>G11+H11+I11</f>
        <v>31813</v>
      </c>
      <c r="G11" s="92">
        <v>31813</v>
      </c>
      <c r="H11" s="92">
        <v>0</v>
      </c>
      <c r="I11" s="92">
        <v>0</v>
      </c>
      <c r="J11" s="92"/>
    </row>
    <row r="12" spans="1:10" ht="19.5" customHeight="1">
      <c r="A12" s="92">
        <v>852</v>
      </c>
      <c r="B12" s="93">
        <v>85214</v>
      </c>
      <c r="C12" s="93">
        <v>2010</v>
      </c>
      <c r="D12" s="92">
        <v>267192</v>
      </c>
      <c r="E12" s="92">
        <v>267192</v>
      </c>
      <c r="F12" s="92">
        <f>G12+H12+I12</f>
        <v>267192</v>
      </c>
      <c r="G12" s="92">
        <v>0</v>
      </c>
      <c r="H12" s="92">
        <v>0</v>
      </c>
      <c r="I12" s="92">
        <v>267192</v>
      </c>
      <c r="J12" s="92"/>
    </row>
    <row r="13" spans="1:10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9.5" customHeight="1">
      <c r="A21" s="253" t="s">
        <v>41</v>
      </c>
      <c r="B21" s="253"/>
      <c r="C21" s="253"/>
      <c r="D21" s="253"/>
      <c r="E21" s="92">
        <f aca="true" t="shared" si="0" ref="E21:J21">SUM(E8:E20)</f>
        <v>3468545</v>
      </c>
      <c r="F21" s="92">
        <f t="shared" si="0"/>
        <v>3468545</v>
      </c>
      <c r="G21" s="92">
        <f t="shared" si="0"/>
        <v>167116</v>
      </c>
      <c r="H21" s="92">
        <f t="shared" si="0"/>
        <v>0</v>
      </c>
      <c r="I21" s="92">
        <f t="shared" si="0"/>
        <v>3301429</v>
      </c>
      <c r="J21" s="92">
        <f t="shared" si="0"/>
        <v>0</v>
      </c>
    </row>
  </sheetData>
  <sheetProtection/>
  <mergeCells count="139">
    <mergeCell ref="IO1:IP1"/>
    <mergeCell ref="IQ1:IR1"/>
    <mergeCell ref="IS1:IT1"/>
    <mergeCell ref="IU1:IV1"/>
    <mergeCell ref="IG1:IH1"/>
    <mergeCell ref="II1:IJ1"/>
    <mergeCell ref="IK1:IL1"/>
    <mergeCell ref="IM1:IN1"/>
    <mergeCell ref="HY1:HZ1"/>
    <mergeCell ref="IA1:IB1"/>
    <mergeCell ref="IC1:ID1"/>
    <mergeCell ref="IE1:IF1"/>
    <mergeCell ref="HQ1:HR1"/>
    <mergeCell ref="HS1:HT1"/>
    <mergeCell ref="HU1:HV1"/>
    <mergeCell ref="HW1:HX1"/>
    <mergeCell ref="HI1:HJ1"/>
    <mergeCell ref="HK1:HL1"/>
    <mergeCell ref="HM1:HN1"/>
    <mergeCell ref="HO1:HP1"/>
    <mergeCell ref="HA1:HB1"/>
    <mergeCell ref="HC1:HD1"/>
    <mergeCell ref="HE1:HF1"/>
    <mergeCell ref="HG1:HH1"/>
    <mergeCell ref="GS1:GT1"/>
    <mergeCell ref="GU1:GV1"/>
    <mergeCell ref="GW1:GX1"/>
    <mergeCell ref="GY1:GZ1"/>
    <mergeCell ref="GK1:GL1"/>
    <mergeCell ref="GM1:GN1"/>
    <mergeCell ref="GO1:GP1"/>
    <mergeCell ref="GQ1:GR1"/>
    <mergeCell ref="GC1:GD1"/>
    <mergeCell ref="GE1:GF1"/>
    <mergeCell ref="GG1:GH1"/>
    <mergeCell ref="GI1:GJ1"/>
    <mergeCell ref="FU1:FV1"/>
    <mergeCell ref="FW1:FX1"/>
    <mergeCell ref="FY1:FZ1"/>
    <mergeCell ref="GA1:GB1"/>
    <mergeCell ref="FM1:FN1"/>
    <mergeCell ref="FO1:FP1"/>
    <mergeCell ref="FQ1:FR1"/>
    <mergeCell ref="FS1:FT1"/>
    <mergeCell ref="FE1:FF1"/>
    <mergeCell ref="FG1:FH1"/>
    <mergeCell ref="FI1:FJ1"/>
    <mergeCell ref="FK1:FL1"/>
    <mergeCell ref="EW1:EX1"/>
    <mergeCell ref="EY1:EZ1"/>
    <mergeCell ref="FA1:FB1"/>
    <mergeCell ref="FC1:FD1"/>
    <mergeCell ref="EO1:EP1"/>
    <mergeCell ref="EQ1:ER1"/>
    <mergeCell ref="ES1:ET1"/>
    <mergeCell ref="EU1:EV1"/>
    <mergeCell ref="EG1:EH1"/>
    <mergeCell ref="EI1:EJ1"/>
    <mergeCell ref="EK1:EL1"/>
    <mergeCell ref="EM1:EN1"/>
    <mergeCell ref="DY1:DZ1"/>
    <mergeCell ref="EA1:EB1"/>
    <mergeCell ref="EC1:ED1"/>
    <mergeCell ref="EE1:EF1"/>
    <mergeCell ref="DQ1:DR1"/>
    <mergeCell ref="DS1:DT1"/>
    <mergeCell ref="DU1:DV1"/>
    <mergeCell ref="DW1:DX1"/>
    <mergeCell ref="DI1:DJ1"/>
    <mergeCell ref="DK1:DL1"/>
    <mergeCell ref="DM1:DN1"/>
    <mergeCell ref="DO1:DP1"/>
    <mergeCell ref="DA1:DB1"/>
    <mergeCell ref="DC1:DD1"/>
    <mergeCell ref="DE1:DF1"/>
    <mergeCell ref="DG1:DH1"/>
    <mergeCell ref="CS1:CT1"/>
    <mergeCell ref="CU1:CV1"/>
    <mergeCell ref="CW1:CX1"/>
    <mergeCell ref="CY1:CZ1"/>
    <mergeCell ref="CK1:CL1"/>
    <mergeCell ref="CM1:CN1"/>
    <mergeCell ref="CO1:CP1"/>
    <mergeCell ref="CQ1:CR1"/>
    <mergeCell ref="CC1:CD1"/>
    <mergeCell ref="CE1:CF1"/>
    <mergeCell ref="CG1:CH1"/>
    <mergeCell ref="CI1:CJ1"/>
    <mergeCell ref="BU1:BV1"/>
    <mergeCell ref="BW1:BX1"/>
    <mergeCell ref="BY1:BZ1"/>
    <mergeCell ref="CA1:CB1"/>
    <mergeCell ref="BM1:BN1"/>
    <mergeCell ref="BO1:BP1"/>
    <mergeCell ref="BQ1:BR1"/>
    <mergeCell ref="BS1:BT1"/>
    <mergeCell ref="BE1:BF1"/>
    <mergeCell ref="BG1:BH1"/>
    <mergeCell ref="BI1:BJ1"/>
    <mergeCell ref="BK1:BL1"/>
    <mergeCell ref="AW1:AX1"/>
    <mergeCell ref="AY1:AZ1"/>
    <mergeCell ref="BA1:BB1"/>
    <mergeCell ref="BC1:BD1"/>
    <mergeCell ref="AO1:AP1"/>
    <mergeCell ref="AQ1:AR1"/>
    <mergeCell ref="AS1:AT1"/>
    <mergeCell ref="AU1:AV1"/>
    <mergeCell ref="AG1:AH1"/>
    <mergeCell ref="AI1:AJ1"/>
    <mergeCell ref="AK1:AL1"/>
    <mergeCell ref="AM1:AN1"/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  <mergeCell ref="J5:J6"/>
    <mergeCell ref="F4:J4"/>
    <mergeCell ref="A2:J2"/>
    <mergeCell ref="F5:F6"/>
    <mergeCell ref="G5:I5"/>
    <mergeCell ref="A21:D21"/>
    <mergeCell ref="D4:D6"/>
    <mergeCell ref="E4:E6"/>
    <mergeCell ref="A4:A6"/>
    <mergeCell ref="B4:B6"/>
    <mergeCell ref="C4:C6"/>
  </mergeCells>
  <printOptions horizontalCentered="1"/>
  <pageMargins left="0.5511811023622047" right="0.5511811023622047" top="0.49" bottom="0.3937007874015748" header="0.5118110236220472" footer="0.5118110236220472"/>
  <pageSetup horizontalDpi="300" verticalDpi="300" orientation="landscape" paperSize="9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9:10" ht="56.25" customHeight="1">
      <c r="I1" s="265" t="s">
        <v>534</v>
      </c>
      <c r="J1" s="265"/>
    </row>
    <row r="2" spans="1:10" ht="45" customHeight="1">
      <c r="A2" s="280" t="s">
        <v>95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6" ht="15.75">
      <c r="A3" s="6"/>
      <c r="B3" s="6"/>
      <c r="C3" s="6"/>
      <c r="D3" s="6"/>
      <c r="E3" s="6"/>
      <c r="F3" s="6"/>
    </row>
    <row r="4" spans="1:10" ht="13.5" customHeight="1">
      <c r="A4" s="4"/>
      <c r="B4" s="4"/>
      <c r="C4" s="4"/>
      <c r="D4" s="4"/>
      <c r="E4" s="4"/>
      <c r="F4" s="4"/>
      <c r="J4" s="20" t="s">
        <v>14</v>
      </c>
    </row>
    <row r="5" spans="1:10" ht="20.25" customHeight="1">
      <c r="A5" s="256" t="s">
        <v>1</v>
      </c>
      <c r="B5" s="254" t="s">
        <v>2</v>
      </c>
      <c r="C5" s="254" t="s">
        <v>3</v>
      </c>
      <c r="D5" s="257" t="s">
        <v>36</v>
      </c>
      <c r="E5" s="257" t="s">
        <v>35</v>
      </c>
      <c r="F5" s="257" t="s">
        <v>28</v>
      </c>
      <c r="G5" s="257"/>
      <c r="H5" s="257"/>
      <c r="I5" s="257"/>
      <c r="J5" s="257"/>
    </row>
    <row r="6" spans="1:10" ht="18" customHeight="1">
      <c r="A6" s="256"/>
      <c r="B6" s="255"/>
      <c r="C6" s="255"/>
      <c r="D6" s="256"/>
      <c r="E6" s="257"/>
      <c r="F6" s="257" t="s">
        <v>33</v>
      </c>
      <c r="G6" s="257" t="s">
        <v>5</v>
      </c>
      <c r="H6" s="257"/>
      <c r="I6" s="257"/>
      <c r="J6" s="257" t="s">
        <v>34</v>
      </c>
    </row>
    <row r="7" spans="1:10" ht="69" customHeight="1">
      <c r="A7" s="256"/>
      <c r="B7" s="279"/>
      <c r="C7" s="279"/>
      <c r="D7" s="256"/>
      <c r="E7" s="257"/>
      <c r="F7" s="257"/>
      <c r="G7" s="9" t="s">
        <v>93</v>
      </c>
      <c r="H7" s="9" t="s">
        <v>32</v>
      </c>
      <c r="I7" s="9" t="s">
        <v>94</v>
      </c>
      <c r="J7" s="257"/>
    </row>
    <row r="8" spans="1:10" ht="8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9.5" customHeight="1">
      <c r="A9" s="92">
        <v>710</v>
      </c>
      <c r="B9" s="93">
        <v>71035</v>
      </c>
      <c r="C9" s="93">
        <v>2020</v>
      </c>
      <c r="D9" s="92">
        <v>8000</v>
      </c>
      <c r="E9" s="92">
        <v>8000</v>
      </c>
      <c r="F9" s="92">
        <f>G9+H9+I9</f>
        <v>8000</v>
      </c>
      <c r="G9" s="92">
        <v>0</v>
      </c>
      <c r="H9" s="92">
        <v>0</v>
      </c>
      <c r="I9" s="92">
        <v>8000</v>
      </c>
      <c r="J9" s="92"/>
    </row>
    <row r="10" spans="1:10" ht="19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9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9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9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9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9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9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4.75" customHeight="1">
      <c r="A22" s="253" t="s">
        <v>41</v>
      </c>
      <c r="B22" s="253"/>
      <c r="C22" s="253"/>
      <c r="D22" s="253"/>
      <c r="E22" s="92">
        <f aca="true" t="shared" si="0" ref="E22:J22">SUM(E9:E21)</f>
        <v>8000</v>
      </c>
      <c r="F22" s="92">
        <f t="shared" si="0"/>
        <v>8000</v>
      </c>
      <c r="G22" s="92">
        <f t="shared" si="0"/>
        <v>0</v>
      </c>
      <c r="H22" s="92">
        <f t="shared" si="0"/>
        <v>0</v>
      </c>
      <c r="I22" s="92">
        <f t="shared" si="0"/>
        <v>8000</v>
      </c>
      <c r="J22" s="92">
        <f t="shared" si="0"/>
        <v>0</v>
      </c>
    </row>
  </sheetData>
  <sheetProtection/>
  <mergeCells count="12">
    <mergeCell ref="A5:A7"/>
    <mergeCell ref="B5:B7"/>
    <mergeCell ref="I1:J1"/>
    <mergeCell ref="C5:C7"/>
    <mergeCell ref="D5:D7"/>
    <mergeCell ref="A22:D22"/>
    <mergeCell ref="A2:J2"/>
    <mergeCell ref="E5:E7"/>
    <mergeCell ref="F5:J5"/>
    <mergeCell ref="F6:F7"/>
    <mergeCell ref="G6:I6"/>
    <mergeCell ref="J6:J7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BLIZYN</cp:lastModifiedBy>
  <cp:lastPrinted>2008-11-17T07:55:05Z</cp:lastPrinted>
  <dcterms:created xsi:type="dcterms:W3CDTF">1998-12-09T13:02:10Z</dcterms:created>
  <dcterms:modified xsi:type="dcterms:W3CDTF">2008-11-18T10:43:55Z</dcterms:modified>
  <cp:category/>
  <cp:version/>
  <cp:contentType/>
  <cp:contentStatus/>
</cp:coreProperties>
</file>