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7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<sst xmlns="http://schemas.openxmlformats.org/spreadsheetml/2006/main" count="1155" uniqueCount="550">
  <si>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</si>
  <si>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</si>
  <si>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</si>
  <si>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</si>
  <si>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</si>
  <si>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</si>
  <si>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</si>
  <si>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</si>
  <si>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</si>
  <si>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</si>
  <si>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</si>
  <si>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</si>
  <si>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</si>
  <si>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</si>
  <si>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</si>
  <si>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</si>
  <si>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</si>
  <si>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</si>
  <si>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</si>
  <si>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</si>
  <si>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</si>
  <si>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</si>
  <si>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</si>
  <si>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</si>
  <si>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</si>
  <si>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</si>
  <si>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</si>
  <si>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</si>
  <si>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</si>
  <si>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</si>
  <si>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</si>
  <si>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</si>
  <si>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</si>
  <si>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</si>
  <si>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</si>
  <si>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</si>
  <si>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</si>
  <si>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</si>
  <si>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</si>
  <si>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</si>
  <si>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</si>
  <si>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</si>
  <si>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</si>
  <si>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</si>
  <si>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</si>
  <si>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</si>
  <si>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</si>
  <si>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</si>
  <si>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</si>
  <si>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</si>
  <si>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</si>
  <si>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</si>
  <si>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</si>
  <si>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</si>
  <si>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</si>
  <si>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</si>
  <si>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</si>
  <si>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</si>
  <si>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</si>
  <si>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</si>
  <si>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</si>
  <si>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</si>
  <si>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</si>
  <si>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</si>
  <si>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</si>
  <si>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</si>
  <si>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</si>
  <si>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</si>
  <si>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</si>
  <si>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</si>
  <si>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</si>
  <si>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</si>
  <si>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Lp.</t>
  </si>
  <si>
    <t>Plan
2007 r.</t>
  </si>
  <si>
    <t>Łączne nakłady finansowe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</si>
  <si>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</si>
  <si>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</si>
  <si>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</si>
  <si>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</si>
  <si>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</si>
  <si>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</si>
  <si>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</si>
  <si>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</si>
  <si>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</si>
  <si>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</si>
  <si>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</si>
  <si>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</si>
  <si>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§ 931</t>
  </si>
  <si>
    <t>Jednostka org. realizująca zadanie lub koordynująca program</t>
  </si>
  <si>
    <t>rok budżetowy 2007 (8+9+10+11)</t>
  </si>
  <si>
    <t xml:space="preserve">A.      
B.
C.
D. </t>
  </si>
  <si>
    <t>Wydatki budżetu gminy na  2007 r.</t>
  </si>
  <si>
    <t>Dochody i wydatki związane z realizacją zadań z zakresu administracji rządowej realizowanych na podstawie porozumień z organami administracji rządowej w 2007 r.</t>
  </si>
  <si>
    <t>2007 r.</t>
  </si>
  <si>
    <t>Przychody i rozchody budżetu w 2007 r.</t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</si>
  <si>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</si>
  <si>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</si>
  <si>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</si>
  <si>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</si>
  <si>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</si>
  <si>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</si>
  <si>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</si>
  <si>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</si>
  <si>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</si>
  <si>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</si>
  <si>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</si>
  <si>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</si>
  <si>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</si>
  <si>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</si>
  <si>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</si>
  <si>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</si>
  <si>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</si>
  <si>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</si>
  <si>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</si>
  <si>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</si>
  <si>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</si>
  <si>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</si>
  <si>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</si>
  <si>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</si>
  <si>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</si>
  <si>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</si>
  <si>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</si>
  <si>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2006 r.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</si>
  <si>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</si>
  <si>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</si>
  <si>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</si>
  <si>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</si>
  <si>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</si>
  <si>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</si>
  <si>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</si>
  <si>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</si>
  <si>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</si>
  <si>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</si>
  <si>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</si>
  <si>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</si>
  <si>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</si>
  <si>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</si>
  <si>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</si>
  <si>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</si>
  <si>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</si>
  <si>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</si>
  <si>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</si>
  <si>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</si>
  <si>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</si>
  <si>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</si>
  <si>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</si>
  <si>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</si>
  <si>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</si>
  <si>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</si>
  <si>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</si>
  <si>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</si>
  <si>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</si>
  <si>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</si>
  <si>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</si>
  <si>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</si>
  <si>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</si>
  <si>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</si>
  <si>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</si>
  <si>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</si>
  <si>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</si>
  <si>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</si>
  <si>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</si>
  <si>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</si>
  <si>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</si>
  <si>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</si>
  <si>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</si>
  <si>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Dochody 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</si>
  <si>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</si>
  <si>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</si>
  <si>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</si>
  <si>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</si>
  <si>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</si>
  <si>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</si>
  <si>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</si>
  <si>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</si>
  <si>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</si>
  <si>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</si>
  <si>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</si>
  <si>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</si>
  <si>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</si>
  <si>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</si>
  <si>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</si>
  <si>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>w tym: dotacja
z budżetu</t>
  </si>
  <si>
    <t>Ogółem</t>
  </si>
  <si>
    <t>Dotacje celowe na zadania własne gminy realizowane przez podmioty należące
i nienależące do sektora finansów publicznych w 2007 r.</t>
  </si>
  <si>
    <t>Obsługa długu z tytułu:</t>
  </si>
  <si>
    <t>Prognozowane wydatki budżetowe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</si>
  <si>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</si>
  <si>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</si>
  <si>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</si>
  <si>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</si>
  <si>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</si>
  <si>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</si>
  <si>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</si>
  <si>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</si>
  <si>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</si>
  <si>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</si>
  <si>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</si>
  <si>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</si>
  <si>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</si>
  <si>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</si>
  <si>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</si>
  <si>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</si>
  <si>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</si>
  <si>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</si>
  <si>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</si>
  <si>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</si>
  <si>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</si>
  <si>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</si>
  <si>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</si>
  <si>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</si>
  <si>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</si>
  <si>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</si>
  <si>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</si>
  <si>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długu po uwzględnieniu art. 170 ust. 3</t>
  </si>
  <si>
    <t>spłaty zadłużenia po uwzględnieniu art. 169 ust. 3</t>
  </si>
  <si>
    <t xml:space="preserve">spłaty rat pożyczek </t>
  </si>
  <si>
    <t>spłaty rat kredytów</t>
  </si>
  <si>
    <t>10.</t>
  </si>
  <si>
    <t>Inne źródła (wolne środki)</t>
  </si>
  <si>
    <t>Zadania inwestycyjne roczne w 2007 r.</t>
  </si>
  <si>
    <t>Nazwa zadania inwestycyjnego</t>
  </si>
  <si>
    <t>020</t>
  </si>
  <si>
    <t>Leśnictwo</t>
  </si>
  <si>
    <t>02001</t>
  </si>
  <si>
    <t>Gospodarka leśna</t>
  </si>
  <si>
    <t>0750</t>
  </si>
  <si>
    <t xml:space="preserve">Wytwarzanie i zaopatrywanie w energię elektryczną, gaz i wodę  </t>
  </si>
  <si>
    <t>0830</t>
  </si>
  <si>
    <t>Wpływ z usług</t>
  </si>
  <si>
    <t>0920</t>
  </si>
  <si>
    <t>Pozostałe odsetki</t>
  </si>
  <si>
    <t>Gospodarka mieszkaniowa</t>
  </si>
  <si>
    <t>Różne jednostki obsługi gospodarki mieszkaniowej</t>
  </si>
  <si>
    <t>Wpływy z usług</t>
  </si>
  <si>
    <t>Gospodarka gruntami i nieruchomościami</t>
  </si>
  <si>
    <t>0470</t>
  </si>
  <si>
    <t xml:space="preserve">Wpływy z opłat za zarząd, użytkowanie i użytkowanie wieczyste nieruchomości </t>
  </si>
  <si>
    <t xml:space="preserve">Dochody z najmu i dzierżawy składników majątkowych Skarbu Państwa, jst lub innych jednostek zaliczanych do sektora finansów publicznych oraz innych umów o podobnym charakterze </t>
  </si>
  <si>
    <t>Administracja publiczna</t>
  </si>
  <si>
    <t>Urzędy wojewódzkie</t>
  </si>
  <si>
    <t>Dochody jst. związane z realizacją zadań z zakresu administracji rządowej oraz innych zadań zleconych ustawami</t>
  </si>
  <si>
    <t>Urzędy gmin</t>
  </si>
  <si>
    <t>0970</t>
  </si>
  <si>
    <t>Wpływy z różnych dochodów</t>
  </si>
  <si>
    <t xml:space="preserve">Dochody od osób prawnych, od osób fizycznych i od innych jednostek nieposiadających osobowości prawnej </t>
  </si>
  <si>
    <t>Wpływy z podatku dochodowego od osób fizycznych</t>
  </si>
  <si>
    <t>0350</t>
  </si>
  <si>
    <t>Podatek od działalności gospodarczej osób fizycznych opłacanych w formie karty podatkowej</t>
  </si>
  <si>
    <t>0910</t>
  </si>
  <si>
    <t>Odsetki od nieterminowych wpłat z tytułu podatków i opłat</t>
  </si>
  <si>
    <t>Wpływy z podatku rolnego, podatku leśnego, podatku od czynności cywilnoprawnych, podatków i opłąt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</si>
  <si>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</si>
  <si>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</si>
  <si>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</si>
  <si>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</si>
  <si>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</si>
  <si>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</si>
  <si>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Wpływy z podatku rolnego, podatku leśnego, podatku od spadków i darowizn, podatku od czynności cywilnoprawnych oraz  podatków i opłat lokalnych od osób fizycznych</t>
  </si>
  <si>
    <t>0340</t>
  </si>
  <si>
    <t>Podatek od środków transportowych</t>
  </si>
  <si>
    <t>0360</t>
  </si>
  <si>
    <t>Podatek od spadków i darowizn</t>
  </si>
  <si>
    <t>0430</t>
  </si>
  <si>
    <t>Wpływy z opłaty targowej</t>
  </si>
  <si>
    <t>0450</t>
  </si>
  <si>
    <t>Wpływy z opłat administracyjnych za czynności urzędowe</t>
  </si>
  <si>
    <t>0500</t>
  </si>
  <si>
    <t>Podatek od czynności cywilnoprawnych</t>
  </si>
  <si>
    <t>Wpływy z innych opłat stanowiących dochody jednostek samorządu terytorialnego na podtsawie ustaw</t>
  </si>
  <si>
    <t>0410</t>
  </si>
  <si>
    <t>Wpływy z opłaty skarbowej</t>
  </si>
  <si>
    <t>0480</t>
  </si>
  <si>
    <t>Wpływy z opłat za zezwolenia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</si>
  <si>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</si>
  <si>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</si>
  <si>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</si>
  <si>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</si>
  <si>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</si>
  <si>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</si>
  <si>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</si>
  <si>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Oświata i wychowanie</t>
  </si>
  <si>
    <t>Szkoły podstawowe</t>
  </si>
  <si>
    <t>Gimnazja</t>
  </si>
  <si>
    <t>Pomoc społeczna</t>
  </si>
  <si>
    <t>Ośrodki pomocy społecznej</t>
  </si>
  <si>
    <t>Subwencje ogólne z budżetu państwa</t>
  </si>
  <si>
    <t>Część wyrównawcza subwencji ogólnej dla gminy</t>
  </si>
  <si>
    <t>Część równoważąca subwencji ogólnej dla gmin</t>
  </si>
  <si>
    <t>Dotacje celowe otrzymane z budżetu państwa na realiz. zad. bieżących z zakresu adm. rząd. oraz innych zadań zleconych gminie ustawami</t>
  </si>
  <si>
    <t>Urzędy naczelnych organów władzy państwowej kontroli i ochrony prawa oraz sądownictwa</t>
  </si>
  <si>
    <t>Urzędy naczelnych organów władzy państwowej kontroli i ochrony prawa</t>
  </si>
  <si>
    <t>Dotacje celowe otrzymane z budżetu państwa na realizację zadań bieżących z zakresu adm. rządowej oraz innych zadań zleconych gminie ustawami</t>
  </si>
  <si>
    <t>Świadczenia rodzinne oraz składki na ubezpieczneia społeczne i rentowe z ubezpieczenia społecznego</t>
  </si>
  <si>
    <t>Składki na ubezpieczenia zdrowotne opłacane za osoby pobierające niektóre świadczenia z pomocy społecznej</t>
  </si>
  <si>
    <t>Zasiłki i pomoc w naturze oraz składki na ubezpieczenia społeczne</t>
  </si>
  <si>
    <t>Dotacje celowe otrzymane  z budżetu państwa na realizację własnych zadań bieżących gmin.</t>
  </si>
  <si>
    <t>Transport i łączność</t>
  </si>
  <si>
    <t>Drogi publiczne powiatowe</t>
  </si>
  <si>
    <t>Dotacje celowe otrzymane z powiatu na zadania bieżące realizowane na podstawie porozumień między jednostkami samorządu terytorialnego</t>
  </si>
  <si>
    <t>Licea ogólnokształcące</t>
  </si>
  <si>
    <t>010</t>
  </si>
  <si>
    <t>Rolnictwo i łowiectwo</t>
  </si>
  <si>
    <t>01010</t>
  </si>
  <si>
    <t>Infrastrutkura wodociągowa i sanitacyjna wsi</t>
  </si>
  <si>
    <t>Środki na dofinansowanie własnych inwestycji gmin pozyskiwane z innych źródeł</t>
  </si>
  <si>
    <t>6298</t>
  </si>
  <si>
    <t>Pozostała działalność</t>
  </si>
  <si>
    <t>Paragraf</t>
  </si>
  <si>
    <t>01030</t>
  </si>
  <si>
    <t>4170</t>
  </si>
  <si>
    <t>4210</t>
  </si>
  <si>
    <t>4430</t>
  </si>
  <si>
    <t>4260</t>
  </si>
  <si>
    <t>6050</t>
  </si>
  <si>
    <t>4040</t>
  </si>
  <si>
    <t>6060</t>
  </si>
  <si>
    <t>75595</t>
  </si>
  <si>
    <t>3020</t>
  </si>
  <si>
    <t>4300</t>
  </si>
  <si>
    <t>75647</t>
  </si>
  <si>
    <t>4100</t>
  </si>
  <si>
    <t>4110</t>
  </si>
  <si>
    <t>4120</t>
  </si>
  <si>
    <t>75702</t>
  </si>
  <si>
    <t>8070</t>
  </si>
  <si>
    <t>1. Rolnictwo i łowiectwo</t>
  </si>
  <si>
    <t>Infrastruktura wodociągowa i sanitacyjna wsi</t>
  </si>
  <si>
    <t>Wydatki inwestycyjne jedn. budżet.</t>
  </si>
  <si>
    <t>Izby rolnicze</t>
  </si>
  <si>
    <t>Wpłaty gmin na rzecz izb rolniczych w wysokości 2% uzyskanych wpływów z podatku rolnego</t>
  </si>
  <si>
    <t>2. Wytwarzanie i zaopatrywanie w energię elektryczną gaz i wodę</t>
  </si>
  <si>
    <t>Dostarczanie wody</t>
  </si>
  <si>
    <t>Dodatkowe wynagrodzenia roczne</t>
  </si>
  <si>
    <t>Składki na ubezpieczenia społeczne</t>
  </si>
  <si>
    <t>Składki na Fundusz Pracy</t>
  </si>
  <si>
    <t xml:space="preserve">Wynagrodzenia bezosobowe 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</si>
  <si>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</si>
  <si>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</si>
  <si>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</si>
  <si>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</si>
  <si>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</si>
  <si>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 xml:space="preserve">Różne opłaty i składki </t>
  </si>
  <si>
    <t>Odpisy na zakładowy fundusz świadczeń socjalnych</t>
  </si>
  <si>
    <t>Podatek od towarów i usług /VAT/</t>
  </si>
  <si>
    <t>3. Transport i łączność</t>
  </si>
  <si>
    <t>Lokalny transport zbiorowy</t>
  </si>
  <si>
    <t>Drogi publiczne gminne</t>
  </si>
  <si>
    <t>Wydatki inwestycyjne jednostek budżetowych</t>
  </si>
  <si>
    <t>Wydatki inwestycyjne jedn.budżet.</t>
  </si>
  <si>
    <t>4. Gospodarka mieszkaniowa</t>
  </si>
  <si>
    <t xml:space="preserve">Różne jednostki obsługi gospodarki mieszkaniowej </t>
  </si>
  <si>
    <t xml:space="preserve">Zakup materiałów i wyposażenia </t>
  </si>
  <si>
    <t>Różne opłaty i składki</t>
  </si>
  <si>
    <t>5. Działalność usługowa</t>
  </si>
  <si>
    <t>Plany zagospodarowania przestrzennego</t>
  </si>
  <si>
    <t>Rózne opłaty i składki</t>
  </si>
  <si>
    <t>Cmentarze</t>
  </si>
  <si>
    <t>6. Administracja publiczna</t>
  </si>
  <si>
    <t>Wynagrodzenia osobowe pracowników</t>
  </si>
  <si>
    <t>Rady  gmin</t>
  </si>
  <si>
    <t>Różne wydatki na rzecz osób fizycznych</t>
  </si>
  <si>
    <t>Składki na fundusz pracy</t>
  </si>
  <si>
    <t>Wynagrodzenia bezosobowe</t>
  </si>
  <si>
    <t>Ochotnicze straże pożarne</t>
  </si>
  <si>
    <t>Dodatkowe  wynagrodzenia roczne</t>
  </si>
  <si>
    <t>Obrona cywilna</t>
  </si>
  <si>
    <t>Pobór podatków, oplat oraz niepodatkowych należności budżetowych</t>
  </si>
  <si>
    <t>Wynagrodzenia agencyjno-prowizyjne</t>
  </si>
  <si>
    <t>Obsługa papierów wartościowych, kredytów i pożyczek jednostek samorządu terytorialnego</t>
  </si>
  <si>
    <t>Odsetki i dyskonto od obligacji skarbowych, papierów wartościowych oraz od krajowych pozyczek i kredytów</t>
  </si>
  <si>
    <t>Rezerwy ogólne i celowe</t>
  </si>
  <si>
    <t>Rezerwy</t>
  </si>
  <si>
    <t xml:space="preserve">Nagrody i wydatki osobowe niezaliczone do wynagrodzeń </t>
  </si>
  <si>
    <t>Zakup pomocy naukowych, dydaktycznych i książek</t>
  </si>
  <si>
    <t>Wynagrodzenia osobowe</t>
  </si>
  <si>
    <t xml:space="preserve">Składki na ubezpieczenia społeczne </t>
  </si>
  <si>
    <t>Zakup pomocy naukowych , dydak-tycznych i książek</t>
  </si>
  <si>
    <t>Dowożenie uczniów do szkół</t>
  </si>
  <si>
    <t>Dokształcanie i doskonalenie nauczycieli</t>
  </si>
  <si>
    <t>Podróże służbowe i krajowe</t>
  </si>
  <si>
    <t>Lecznictwo ambulatoryjne</t>
  </si>
  <si>
    <t>Przeciwdziałanie alkoholizmowi</t>
  </si>
  <si>
    <t>Izby wytrzeźwień</t>
  </si>
  <si>
    <t>Dotacje celowe przekazane gminie lub m.st.W-wie na zadania bieżące realizowane na podstawie porozumień (umów) między jst</t>
  </si>
  <si>
    <t>Świadczenia społeczne</t>
  </si>
  <si>
    <t>Dodatki mieszkaniowe</t>
  </si>
  <si>
    <t>Różne opłaty  i składki</t>
  </si>
  <si>
    <t>Usługi opiekuńcze i specjalistyczne usługi opiekuńcze</t>
  </si>
  <si>
    <t>Świetlice szkolne</t>
  </si>
  <si>
    <t>Gospodarka ściekowa i ochrona wód</t>
  </si>
  <si>
    <t>Oczyszczanie miast i wsi</t>
  </si>
  <si>
    <t>Oświetlenie ulic , placów i dróg</t>
  </si>
  <si>
    <t>Urzędy naczelnych organów władzy państwowej , kontroli i ochrony prawa</t>
  </si>
  <si>
    <t>85212</t>
  </si>
  <si>
    <t>3110</t>
  </si>
  <si>
    <t>4010</t>
  </si>
  <si>
    <t>4440</t>
  </si>
  <si>
    <t>Świadczenia rodzinne oraz składki na ubezpieczenia emerytalne i rentowe z ubezpieczenia społecznego</t>
  </si>
  <si>
    <t xml:space="preserve">Dodatkowe wynagrodzenie roczne </t>
  </si>
  <si>
    <t>Składki na ubezpieczenie zdrowotne</t>
  </si>
  <si>
    <t>Dotacje celowe przekazane do powiatu na inwestycje i zakupy inwestycyjne realizowane na podst. porozumień (umów) między jst</t>
  </si>
  <si>
    <t>6620</t>
  </si>
  <si>
    <t>2480</t>
  </si>
  <si>
    <t>Domy i ośrodki kultury, świetlice i kluby</t>
  </si>
  <si>
    <t>Dotacja podmiotowa z budżetu dla samorządowej instytucji kultury</t>
  </si>
  <si>
    <t>01036</t>
  </si>
  <si>
    <t>Restrukturyzacja i modernizacja sektora żywnościowego oraz rozwój obszarów wiejskich</t>
  </si>
  <si>
    <t>0490</t>
  </si>
  <si>
    <t xml:space="preserve">Przewidywane wykonanie 2006r.
</t>
  </si>
  <si>
    <t>6339</t>
  </si>
  <si>
    <t>6330</t>
  </si>
  <si>
    <t>710</t>
  </si>
  <si>
    <t>71035</t>
  </si>
  <si>
    <t>2020</t>
  </si>
  <si>
    <t>0870</t>
  </si>
  <si>
    <t>Wpływy ze sprzedaży składników majątkowych</t>
  </si>
  <si>
    <t>754</t>
  </si>
  <si>
    <t>75412</t>
  </si>
  <si>
    <t>Wpływy z innych lokalnych opłat pobieranych przez jst na podstawie odrębnych ustaw</t>
  </si>
  <si>
    <t>0690</t>
  </si>
  <si>
    <t>2030</t>
  </si>
  <si>
    <t>Dotacje otrzymane z budżetu państwa na realizację inwestycji i zakupów inwestycyjnych własnych gmin (związków gmin)</t>
  </si>
  <si>
    <t>Usuwanie skutków klęsk zywiołowych</t>
  </si>
  <si>
    <t>Działalność usługowa</t>
  </si>
  <si>
    <t>Dotacje celowe otrzymane z budżetu państwa na zadania bieżace realizowane przez gminę na podstawie porozumień z organami administarcji rządowej</t>
  </si>
  <si>
    <t xml:space="preserve">Bezpieczeństwa publiczne i ochrona przeciwpożarowa </t>
  </si>
  <si>
    <t xml:space="preserve">Ochotnicze straże pożarne </t>
  </si>
  <si>
    <t xml:space="preserve">Wpływy z różnych opłat </t>
  </si>
  <si>
    <t>Dotacje celowe otrzymane z budżetu państwa na realizację własnych zadań bieżących gmin (związków gmin)</t>
  </si>
  <si>
    <t>Edukacyjna opieka wychowawcza</t>
  </si>
  <si>
    <t>Pomoc materialne dla uczniów</t>
  </si>
  <si>
    <t>Gospodarka komunalna i ochrona środowiska</t>
  </si>
  <si>
    <t>Oswietlenie ulic, placów i dróg</t>
  </si>
  <si>
    <t>Wynagrodzenia osobowe niezaliczone do wynagrodzeń</t>
  </si>
  <si>
    <t>60014</t>
  </si>
  <si>
    <t>60078</t>
  </si>
  <si>
    <t>Usuwanie skutków klęsk żywiołowych</t>
  </si>
  <si>
    <t>70095</t>
  </si>
  <si>
    <t>4140</t>
  </si>
  <si>
    <t>75075</t>
  </si>
  <si>
    <t>Promocja jednostek samorządu terytorialnego</t>
  </si>
  <si>
    <t>80103</t>
  </si>
  <si>
    <t>Oddziały przedszkolne w szkołach podstawowych</t>
  </si>
  <si>
    <t>4240</t>
  </si>
  <si>
    <t>80120</t>
  </si>
  <si>
    <t>85153</t>
  </si>
  <si>
    <t>Zwalczanie narkomanii</t>
  </si>
  <si>
    <t>4410</t>
  </si>
  <si>
    <t>85220</t>
  </si>
  <si>
    <t>Jednostki specjalistycznego poradnictwa, mieszkania chronione i ośrodki interwencji kryzysowej</t>
  </si>
  <si>
    <t>85446</t>
  </si>
  <si>
    <t>7. Urzędy naczelnych organów władzy państwowej, kontroli i ochrony prawa oraz sadownictwa</t>
  </si>
  <si>
    <t>8. Bezpieczeństwo publiczne i ochrona przeciwpożarowa</t>
  </si>
  <si>
    <t>9. Wymiar sprawiedliwości</t>
  </si>
  <si>
    <t>10. Dochody od osób prawnych, od osób fizycznych i od innych jednostek nieposiadajacych osobowosci prawnej oraz wydatki związane z ich poborem</t>
  </si>
  <si>
    <t>11. Obsługa długu publicznego</t>
  </si>
  <si>
    <t>12. Różne rozliczenia</t>
  </si>
  <si>
    <t>13. Oświata i wychowanie</t>
  </si>
  <si>
    <t>14. Ochrona zdrowia</t>
  </si>
  <si>
    <t>15. Pomoc społeczna</t>
  </si>
  <si>
    <t>17. Edukacyjna opieka wychowawcza</t>
  </si>
  <si>
    <t>18. Gospodarka komunalna i ochrona środowiska</t>
  </si>
  <si>
    <t>19. Kultura i ochrona dziedzictwa narodowego</t>
  </si>
  <si>
    <t>Dotacje otrzymane z funduszy celowych na finansowanie lub dofinansowanie kosztów realizacji inwestycji i zakupów inwestycyjnych jednostek sektora finansów publicznych</t>
  </si>
  <si>
    <t>Budowa wodociagu w Ubyszowie (Żabów)</t>
  </si>
  <si>
    <t>600</t>
  </si>
  <si>
    <t>60016</t>
  </si>
  <si>
    <t>60095</t>
  </si>
  <si>
    <t>Budowa parkingu przy ul. Piaskowej  w Blizynie 2006-2007</t>
  </si>
  <si>
    <t>Przebudowa budynku Samodzielnego Publicznego Zakładu Opieki Zdrowotnej w Blizynie 2006-2008</t>
  </si>
  <si>
    <t>851</t>
  </si>
  <si>
    <t>85121</t>
  </si>
  <si>
    <t>900</t>
  </si>
  <si>
    <t>90001</t>
  </si>
  <si>
    <t>Budowa wodociagu w Rędocinie 2006-2007</t>
  </si>
  <si>
    <t>4280</t>
  </si>
  <si>
    <t>Zakup usług zdrowotnych</t>
  </si>
  <si>
    <t>4350</t>
  </si>
  <si>
    <t>4370</t>
  </si>
  <si>
    <t>4700</t>
  </si>
  <si>
    <t>4740</t>
  </si>
  <si>
    <t>4750</t>
  </si>
  <si>
    <t>Zakup usług dostepu do sieci Internet</t>
  </si>
  <si>
    <t>Szkolenia pracowników nie będących czlonkami korpusu służby cywilnej</t>
  </si>
  <si>
    <t>Zakup materiałów papierniczych do sprzętu drukarskiego i urządzeń kserograficznych</t>
  </si>
  <si>
    <t>Zakup akcesoriów komputerowych, w tym programów i licencji</t>
  </si>
  <si>
    <t>85202</t>
  </si>
  <si>
    <t>4330</t>
  </si>
  <si>
    <t>Zakup usług przez jednostki samorządu terytorialnego od innych jednostek samorządu terytorialnego</t>
  </si>
  <si>
    <t>Domy pomocy społecznej</t>
  </si>
  <si>
    <t>4360</t>
  </si>
  <si>
    <t>4390</t>
  </si>
  <si>
    <t>Oplaty z tytułu zakupu usług telekomunikacyjnych telefonii komórkowej</t>
  </si>
  <si>
    <t>Oplaty z tytułu zakupu usług telekomunikacyjnych telefonii stacjonarnej</t>
  </si>
  <si>
    <t>Zakup usług obejmujących wykonanie ekspertyz,analiz i opinii</t>
  </si>
  <si>
    <t xml:space="preserve">Wydatki na zakupy inwestycyjne jednostek budzetowych </t>
  </si>
  <si>
    <t>4270</t>
  </si>
  <si>
    <t>400</t>
  </si>
  <si>
    <t>40002</t>
  </si>
  <si>
    <t>Budowa drogi gminnej Bugaj-Brzeście w m-c Bugaj</t>
  </si>
  <si>
    <t>Budowa drogi wewnętrznej Płaczków k/leśniczówki w m-c Płaczków</t>
  </si>
  <si>
    <t>Odbudowa drogi gminnej Zagórze-Ubyszów w m-c Zagórze III etap</t>
  </si>
  <si>
    <t>90015</t>
  </si>
  <si>
    <t xml:space="preserve">Budowa oświetlenia od ul.Szydłowieckiej w Blizynie do Gostkowa Górnego </t>
  </si>
  <si>
    <t>Budowa chodników - projekty</t>
  </si>
  <si>
    <t>Budowa oświetlenia - projekty</t>
  </si>
  <si>
    <t>Zakup komputera technicznego PSION</t>
  </si>
  <si>
    <t>1.Szkoła Podstawowa w Bliżynie</t>
  </si>
  <si>
    <t>Szkoła Podstawowa w Mroczkowie</t>
  </si>
  <si>
    <t xml:space="preserve">3.Szkoła Podstawowa w Odrowążku </t>
  </si>
  <si>
    <t>4.Gimnazjum w Bliżynie</t>
  </si>
  <si>
    <t>Dochody</t>
  </si>
  <si>
    <t xml:space="preserve">Plan </t>
  </si>
  <si>
    <t xml:space="preserve">  dochodów i wydatków dochodów własnych na 2007 r.</t>
  </si>
  <si>
    <t>Gminny Ośrodek Kultury w Bliżynie</t>
  </si>
  <si>
    <t>4810</t>
  </si>
  <si>
    <t xml:space="preserve">Dochody z najmu i dzierżawy składników majątkowych Skarbu Państwa,jst lub innych jednostek zalicz. do sektora fin. publicznych oraz innych umów o podobnym charakterze </t>
  </si>
  <si>
    <t>0370</t>
  </si>
  <si>
    <t>Podatek od posiadania psów</t>
  </si>
  <si>
    <t>Część oświatowa subwencji ogólnej dla jst</t>
  </si>
  <si>
    <t>Wpłaty na Państwowy Fundusz Rehabilitacji Osób Niepełnosprawnych</t>
  </si>
  <si>
    <t>Dotacje celowe przekazane dla powiatu na zadania bieżące realizow. na podstawie porozumień (umów) między jst</t>
  </si>
  <si>
    <t>Wpływy z tytułu opłat za gospodarcze korzystanie ze środowiska</t>
  </si>
  <si>
    <t>utrzymanie zielenii</t>
  </si>
  <si>
    <t>akcja sprzątanie świata</t>
  </si>
  <si>
    <t>likwidacja dzikich wysypisk</t>
  </si>
  <si>
    <t>11.</t>
  </si>
  <si>
    <t>12.</t>
  </si>
  <si>
    <t>Odbudowa zalewu blizyńskiego w Bliżynie 2005-2009</t>
  </si>
  <si>
    <t>Budowa oczyszcalni ścieków w miejcowosci Wojtyniów oraz kanalizacji w miejscowościach Wojtyniów i Bliżyn 2004-2010</t>
  </si>
  <si>
    <t>Budowa wodociagu w Górkach (za torem) 2007-2008</t>
  </si>
  <si>
    <t>Budowa wodociagu w Górkach (Barwinek)2007-2008</t>
  </si>
  <si>
    <t>Budowa wodociagu w Zbrojowie 2007-2008</t>
  </si>
  <si>
    <t>Budowa wodociagu w Nowym Odrowążku 2007-2008</t>
  </si>
  <si>
    <t>Budowa wodociągu Bliżyn ul.Rudowskiego 2007-2008</t>
  </si>
  <si>
    <t>Przebudowa drogi gminnej nr G00212619922 Kucębów Górny w kilometrze 0+000 do 1+162 w miejscowości Kucębów 2004-2008</t>
  </si>
  <si>
    <t>Budowa chodnika w ciągu drogi krajowej nr 42 na odcinku Gilów-Bliżyn 2006-2007</t>
  </si>
  <si>
    <t>Załącznik Nr 1 do uchwały Rady Gminy w Bliżynie Nr        z dnia</t>
  </si>
  <si>
    <t>Załącznik Nr 2                                                          do uchwały Rady Gminy w Bliżynie Nr                        z dnia</t>
  </si>
  <si>
    <t>Załącznik Nr 3 do uchwały Rady Gminy w Bliżynie Nr        z dnia</t>
  </si>
  <si>
    <t>Załącznik Nr 4 do uchwały Rady Gminy w Bliżynie Nr        z dnia</t>
  </si>
  <si>
    <t>Załącznik Nr 3a do uchwały Rady Gminy w Bliżynie Nr        z dnia</t>
  </si>
  <si>
    <t>Załącznik Nr 5 do uchwały Rady Gminy w Bliżynie Nr        z dnia</t>
  </si>
  <si>
    <t>Załącznik Nr 6 do uchwały Rady Gminy w Bliżynie Nr        z dnia</t>
  </si>
  <si>
    <t>Załącznik Nr 7 do uchwały Rady Gminy w Bliżynie Nr        z dnia</t>
  </si>
  <si>
    <t>Załącznik Nr 8 do uchwały Rady Gminy w Bliżynie Nr        z dnia</t>
  </si>
  <si>
    <t>Załącznik Nr 9 do uchwały Rady Gminy w Bliżynie Nr        z dnia</t>
  </si>
  <si>
    <t>Gmina Bliżyn</t>
  </si>
  <si>
    <t>Zobowiązania wg tytułów dłużnych:(1A-2)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</si>
</sst>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sz val="12"/>
      <name val="Times New Roman Baltic"/>
      <family val="1"/>
    </font>
    <font>
      <sz val="11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1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 wrapText="1" indent="1"/>
    </xf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2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49" fontId="29" fillId="0" borderId="1" xfId="0" applyNumberFormat="1" applyFont="1" applyBorder="1" applyAlignment="1">
      <alignment horizontal="center" vertical="center"/>
    </xf>
    <xf numFmtId="3" fontId="29" fillId="0" borderId="1" xfId="0" applyNumberFormat="1" applyFont="1" applyBorder="1" applyAlignment="1">
      <alignment vertical="center"/>
    </xf>
    <xf numFmtId="49" fontId="28" fillId="0" borderId="1" xfId="0" applyNumberFormat="1" applyFont="1" applyBorder="1" applyAlignment="1">
      <alignment horizontal="center" vertical="center"/>
    </xf>
    <xf numFmtId="3" fontId="28" fillId="0" borderId="1" xfId="0" applyNumberFormat="1" applyFont="1" applyBorder="1" applyAlignment="1">
      <alignment horizontal="right" vertical="center"/>
    </xf>
    <xf numFmtId="3" fontId="28" fillId="0" borderId="1" xfId="0" applyNumberFormat="1" applyFont="1" applyBorder="1" applyAlignment="1">
      <alignment vertical="center"/>
    </xf>
    <xf numFmtId="49" fontId="29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right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 quotePrefix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49" fontId="31" fillId="0" borderId="9" xfId="0" applyNumberFormat="1" applyFont="1" applyBorder="1" applyAlignment="1">
      <alignment horizontal="left" vertical="top" wrapText="1"/>
    </xf>
    <xf numFmtId="49" fontId="32" fillId="0" borderId="1" xfId="0" applyNumberFormat="1" applyFont="1" applyBorder="1" applyAlignment="1">
      <alignment horizontal="center" vertical="center" wrapText="1"/>
    </xf>
    <xf numFmtId="49" fontId="32" fillId="0" borderId="9" xfId="0" applyNumberFormat="1" applyFont="1" applyBorder="1" applyAlignment="1">
      <alignment horizontal="left" vertical="top" wrapText="1"/>
    </xf>
    <xf numFmtId="49" fontId="33" fillId="0" borderId="9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center" vertical="center" wrapText="1"/>
    </xf>
    <xf numFmtId="49" fontId="32" fillId="0" borderId="1" xfId="0" applyNumberFormat="1" applyFont="1" applyBorder="1" applyAlignment="1" quotePrefix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9" fontId="31" fillId="0" borderId="1" xfId="0" applyNumberFormat="1" applyFont="1" applyBorder="1" applyAlignment="1" quotePrefix="1">
      <alignment horizontal="center" vertical="center" wrapText="1"/>
    </xf>
    <xf numFmtId="49" fontId="33" fillId="0" borderId="1" xfId="0" applyNumberFormat="1" applyFont="1" applyBorder="1" applyAlignment="1">
      <alignment horizontal="left" vertical="top" wrapText="1"/>
    </xf>
    <xf numFmtId="49" fontId="31" fillId="0" borderId="1" xfId="0" applyNumberFormat="1" applyFont="1" applyBorder="1" applyAlignment="1">
      <alignment horizontal="left" vertical="top" wrapText="1"/>
    </xf>
    <xf numFmtId="49" fontId="32" fillId="0" borderId="1" xfId="0" applyNumberFormat="1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/>
    </xf>
    <xf numFmtId="3" fontId="35" fillId="0" borderId="1" xfId="0" applyNumberFormat="1" applyFont="1" applyBorder="1" applyAlignment="1">
      <alignment horizontal="right" vertical="center"/>
    </xf>
    <xf numFmtId="3" fontId="34" fillId="0" borderId="1" xfId="0" applyNumberFormat="1" applyFont="1" applyBorder="1" applyAlignment="1">
      <alignment horizontal="right" vertical="center"/>
    </xf>
    <xf numFmtId="3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49" fontId="0" fillId="0" borderId="5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3" fontId="36" fillId="0" borderId="1" xfId="0" applyNumberFormat="1" applyFont="1" applyBorder="1" applyAlignment="1">
      <alignment horizontal="right" vertical="center" wrapText="1"/>
    </xf>
    <xf numFmtId="3" fontId="37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/>
    </xf>
    <xf numFmtId="0" fontId="36" fillId="0" borderId="1" xfId="0" applyFont="1" applyBorder="1" applyAlignment="1">
      <alignment horizontal="center" vertical="center"/>
    </xf>
    <xf numFmtId="49" fontId="36" fillId="0" borderId="1" xfId="0" applyNumberFormat="1" applyFont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3" fontId="36" fillId="0" borderId="1" xfId="0" applyNumberFormat="1" applyFont="1" applyBorder="1" applyAlignment="1">
      <alignment vertical="center"/>
    </xf>
    <xf numFmtId="3" fontId="36" fillId="0" borderId="1" xfId="0" applyNumberFormat="1" applyFont="1" applyBorder="1" applyAlignment="1">
      <alignment vertical="center" wrapText="1"/>
    </xf>
    <xf numFmtId="49" fontId="36" fillId="0" borderId="1" xfId="0" applyNumberFormat="1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3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indent="2"/>
    </xf>
    <xf numFmtId="3" fontId="5" fillId="0" borderId="1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29" fillId="0" borderId="1" xfId="0" applyNumberFormat="1" applyFont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2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horizontal="left" wrapText="1"/>
    </xf>
    <xf numFmtId="0" fontId="36" fillId="0" borderId="1" xfId="0" applyFont="1" applyBorder="1" applyAlignment="1">
      <alignment horizontal="left" wrapText="1"/>
    </xf>
    <xf numFmtId="0" fontId="40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3" fontId="36" fillId="0" borderId="1" xfId="0" applyNumberFormat="1" applyFont="1" applyBorder="1" applyAlignment="1">
      <alignment horizontal="right" vertical="center"/>
    </xf>
    <xf numFmtId="0" fontId="29" fillId="0" borderId="1" xfId="0" applyFont="1" applyBorder="1" applyAlignment="1">
      <alignment horizontal="center" vertical="center"/>
    </xf>
    <xf numFmtId="3" fontId="38" fillId="0" borderId="1" xfId="0" applyNumberFormat="1" applyFont="1" applyBorder="1" applyAlignment="1">
      <alignment horizontal="right" vertical="center"/>
    </xf>
    <xf numFmtId="49" fontId="32" fillId="0" borderId="1" xfId="0" applyNumberFormat="1" applyFont="1" applyBorder="1" applyAlignment="1">
      <alignment horizontal="left" vertical="center" wrapText="1"/>
    </xf>
    <xf numFmtId="0" fontId="31" fillId="0" borderId="1" xfId="0" applyFont="1" applyBorder="1" applyAlignment="1">
      <alignment/>
    </xf>
    <xf numFmtId="0" fontId="0" fillId="0" borderId="0" xfId="0" applyBorder="1" applyAlignment="1">
      <alignment horizontal="center" wrapText="1"/>
    </xf>
    <xf numFmtId="3" fontId="37" fillId="0" borderId="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top" wrapText="1"/>
    </xf>
    <xf numFmtId="3" fontId="20" fillId="0" borderId="1" xfId="0" applyNumberFormat="1" applyFont="1" applyBorder="1" applyAlignment="1">
      <alignment horizontal="right" vertical="top" wrapText="1"/>
    </xf>
    <xf numFmtId="3" fontId="20" fillId="0" borderId="1" xfId="0" applyNumberFormat="1" applyFont="1" applyBorder="1" applyAlignment="1">
      <alignment horizontal="right" wrapText="1"/>
    </xf>
    <xf numFmtId="3" fontId="17" fillId="0" borderId="1" xfId="0" applyNumberFormat="1" applyFont="1" applyBorder="1" applyAlignment="1">
      <alignment horizontal="right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13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5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3" fillId="0" borderId="17" xfId="18" applyFont="1" applyBorder="1" applyAlignment="1">
      <alignment horizontal="center"/>
      <protection/>
    </xf>
    <xf numFmtId="0" fontId="13" fillId="0" borderId="18" xfId="18" applyFont="1" applyBorder="1" applyAlignment="1">
      <alignment horizont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3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20" fillId="0" borderId="0" xfId="18" applyFont="1" applyAlignment="1">
      <alignment horizontal="center"/>
      <protection/>
    </xf>
    <xf numFmtId="0" fontId="12" fillId="0" borderId="12" xfId="18" applyFont="1" applyBorder="1" applyAlignment="1">
      <alignment horizontal="center"/>
      <protection/>
    </xf>
    <xf numFmtId="0" fontId="12" fillId="0" borderId="9" xfId="18" applyFont="1" applyBorder="1" applyAlignment="1">
      <alignment horizontal="center"/>
      <protection/>
    </xf>
    <xf numFmtId="0" fontId="27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right" vertical="top" wrapText="1"/>
    </xf>
    <xf numFmtId="0" fontId="17" fillId="0" borderId="8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zoomScale="75" zoomScaleNormal="75" zoomScaleSheetLayoutView="75" workbookViewId="0" topLeftCell="A109">
      <selection activeCell="B40" sqref="B40"/>
    </sheetView>
  </sheetViews>
  <sheetFormatPr defaultColWidth="9.00390625" defaultRowHeight="12.75"/>
  <cols>
    <col min="1" max="1" width="5.25390625" style="0" customWidth="1"/>
    <col min="2" max="2" width="6.875" style="0" customWidth="1"/>
    <col min="3" max="3" width="5.375" style="0" customWidth="1"/>
    <col min="4" max="4" width="54.75390625" style="164" customWidth="1"/>
    <col min="5" max="5" width="14.75390625" style="0" customWidth="1"/>
    <col min="6" max="6" width="14.125" style="0" customWidth="1"/>
  </cols>
  <sheetData>
    <row r="1" spans="5:6" ht="48.75" customHeight="1">
      <c r="E1" s="197" t="s">
        <v>538</v>
      </c>
      <c r="F1" s="197"/>
    </row>
    <row r="2" spans="2:5" ht="18.75">
      <c r="B2" s="201" t="s">
        <v>68</v>
      </c>
      <c r="C2" s="201"/>
      <c r="D2" s="201"/>
      <c r="E2" s="201"/>
    </row>
    <row r="3" ht="12.75">
      <c r="E3" s="19" t="s">
        <v>65</v>
      </c>
    </row>
    <row r="4" spans="1:6" s="61" customFormat="1" ht="15" customHeight="1">
      <c r="A4" s="199" t="s">
        <v>2</v>
      </c>
      <c r="B4" s="199" t="s">
        <v>45</v>
      </c>
      <c r="C4" s="199" t="s">
        <v>4</v>
      </c>
      <c r="D4" s="202" t="s">
        <v>5</v>
      </c>
      <c r="E4" s="198" t="s">
        <v>409</v>
      </c>
      <c r="F4" s="198" t="s">
        <v>73</v>
      </c>
    </row>
    <row r="5" spans="1:6" s="61" customFormat="1" ht="48" customHeight="1">
      <c r="A5" s="199"/>
      <c r="B5" s="199"/>
      <c r="C5" s="199"/>
      <c r="D5" s="202"/>
      <c r="E5" s="198"/>
      <c r="F5" s="199"/>
    </row>
    <row r="6" spans="1:6" s="67" customFormat="1" ht="7.5" customHeight="1">
      <c r="A6" s="29">
        <v>1</v>
      </c>
      <c r="B6" s="29">
        <v>2</v>
      </c>
      <c r="C6" s="29">
        <v>3</v>
      </c>
      <c r="D6" s="165">
        <v>4</v>
      </c>
      <c r="E6" s="29">
        <v>5</v>
      </c>
      <c r="F6" s="29"/>
    </row>
    <row r="7" spans="1:6" s="67" customFormat="1" ht="15.75">
      <c r="A7" s="96" t="s">
        <v>301</v>
      </c>
      <c r="B7" s="96"/>
      <c r="C7" s="96"/>
      <c r="D7" s="166" t="s">
        <v>302</v>
      </c>
      <c r="E7" s="161">
        <f>E8+E11</f>
        <v>226517</v>
      </c>
      <c r="F7" s="161">
        <f>F8+F11</f>
        <v>424042</v>
      </c>
    </row>
    <row r="8" spans="1:6" s="67" customFormat="1" ht="15.75">
      <c r="A8" s="98"/>
      <c r="B8" s="98" t="s">
        <v>303</v>
      </c>
      <c r="C8" s="98"/>
      <c r="D8" s="167" t="s">
        <v>304</v>
      </c>
      <c r="E8" s="99">
        <f>SUM(E9:E10)</f>
        <v>21558</v>
      </c>
      <c r="F8" s="99">
        <f>SUM(F9:F10)</f>
        <v>424042</v>
      </c>
    </row>
    <row r="9" spans="1:6" s="67" customFormat="1" ht="31.5">
      <c r="A9" s="98"/>
      <c r="B9" s="98"/>
      <c r="C9" s="98">
        <v>6290</v>
      </c>
      <c r="D9" s="167" t="s">
        <v>305</v>
      </c>
      <c r="E9" s="99">
        <v>21558</v>
      </c>
      <c r="F9" s="99">
        <v>15000</v>
      </c>
    </row>
    <row r="10" spans="1:6" s="67" customFormat="1" ht="31.5">
      <c r="A10" s="98"/>
      <c r="B10" s="98"/>
      <c r="C10" s="98" t="s">
        <v>306</v>
      </c>
      <c r="D10" s="167" t="s">
        <v>305</v>
      </c>
      <c r="E10" s="99"/>
      <c r="F10" s="99">
        <v>409042</v>
      </c>
    </row>
    <row r="11" spans="1:6" s="67" customFormat="1" ht="31.5">
      <c r="A11" s="98"/>
      <c r="B11" s="98" t="s">
        <v>406</v>
      </c>
      <c r="C11" s="98"/>
      <c r="D11" s="167" t="s">
        <v>407</v>
      </c>
      <c r="E11" s="99">
        <f>E12</f>
        <v>204959</v>
      </c>
      <c r="F11" s="99">
        <f>F12</f>
        <v>0</v>
      </c>
    </row>
    <row r="12" spans="1:6" s="67" customFormat="1" ht="31.5">
      <c r="A12" s="98"/>
      <c r="B12" s="98"/>
      <c r="C12" s="98" t="s">
        <v>306</v>
      </c>
      <c r="D12" s="167" t="s">
        <v>305</v>
      </c>
      <c r="E12" s="99">
        <v>204959</v>
      </c>
      <c r="F12" s="99">
        <v>0</v>
      </c>
    </row>
    <row r="13" spans="1:6" s="67" customFormat="1" ht="15.75">
      <c r="A13" s="96" t="s">
        <v>222</v>
      </c>
      <c r="B13" s="96"/>
      <c r="C13" s="96"/>
      <c r="D13" s="166" t="s">
        <v>223</v>
      </c>
      <c r="E13" s="97">
        <f>E14</f>
        <v>1400</v>
      </c>
      <c r="F13" s="97">
        <f>F14</f>
        <v>1200</v>
      </c>
    </row>
    <row r="14" spans="1:6" s="67" customFormat="1" ht="15.75">
      <c r="A14" s="98"/>
      <c r="B14" s="98" t="s">
        <v>224</v>
      </c>
      <c r="C14" s="98"/>
      <c r="D14" s="167" t="s">
        <v>225</v>
      </c>
      <c r="E14" s="99">
        <f>E15</f>
        <v>1400</v>
      </c>
      <c r="F14" s="99">
        <f>F15</f>
        <v>1200</v>
      </c>
    </row>
    <row r="15" spans="1:6" s="67" customFormat="1" ht="47.25">
      <c r="A15" s="98"/>
      <c r="B15" s="98"/>
      <c r="C15" s="98" t="s">
        <v>226</v>
      </c>
      <c r="D15" s="167" t="s">
        <v>517</v>
      </c>
      <c r="E15" s="100">
        <v>1400</v>
      </c>
      <c r="F15" s="99">
        <v>1200</v>
      </c>
    </row>
    <row r="16" spans="1:6" s="67" customFormat="1" ht="31.5">
      <c r="A16" s="101">
        <v>400</v>
      </c>
      <c r="B16" s="101"/>
      <c r="C16" s="102"/>
      <c r="D16" s="168" t="s">
        <v>227</v>
      </c>
      <c r="E16" s="97">
        <f>E17</f>
        <v>227800</v>
      </c>
      <c r="F16" s="97">
        <f>F17</f>
        <v>201500</v>
      </c>
    </row>
    <row r="17" spans="1:6" s="67" customFormat="1" ht="15.75">
      <c r="A17" s="103"/>
      <c r="B17" s="103">
        <v>40002</v>
      </c>
      <c r="C17" s="103"/>
      <c r="D17" s="169" t="s">
        <v>332</v>
      </c>
      <c r="E17" s="100">
        <f>SUM(E18:E20)</f>
        <v>227800</v>
      </c>
      <c r="F17" s="100">
        <f>SUM(F18:F20)</f>
        <v>201500</v>
      </c>
    </row>
    <row r="18" spans="1:6" s="67" customFormat="1" ht="18.75" customHeight="1">
      <c r="A18" s="104"/>
      <c r="B18" s="104"/>
      <c r="C18" s="103" t="s">
        <v>228</v>
      </c>
      <c r="D18" s="167" t="s">
        <v>229</v>
      </c>
      <c r="E18" s="99">
        <v>180000</v>
      </c>
      <c r="F18" s="99">
        <v>200000</v>
      </c>
    </row>
    <row r="19" spans="1:6" s="67" customFormat="1" ht="18.75" customHeight="1">
      <c r="A19" s="104"/>
      <c r="B19" s="104"/>
      <c r="C19" s="103" t="s">
        <v>230</v>
      </c>
      <c r="D19" s="142" t="s">
        <v>231</v>
      </c>
      <c r="E19" s="99">
        <v>1200</v>
      </c>
      <c r="F19" s="99">
        <v>1500</v>
      </c>
    </row>
    <row r="20" spans="1:6" s="67" customFormat="1" ht="21" customHeight="1">
      <c r="A20" s="104"/>
      <c r="B20" s="104"/>
      <c r="C20" s="103" t="s">
        <v>243</v>
      </c>
      <c r="D20" s="142" t="s">
        <v>244</v>
      </c>
      <c r="E20" s="99">
        <v>46600</v>
      </c>
      <c r="F20" s="123"/>
    </row>
    <row r="21" spans="1:6" s="67" customFormat="1" ht="15.75">
      <c r="A21" s="107">
        <v>600</v>
      </c>
      <c r="B21" s="107"/>
      <c r="C21" s="107"/>
      <c r="D21" s="168" t="s">
        <v>297</v>
      </c>
      <c r="E21" s="161">
        <f>E22+E24+E29+E31</f>
        <v>386211</v>
      </c>
      <c r="F21" s="161">
        <f>F22+F24+F29+F31</f>
        <v>50200</v>
      </c>
    </row>
    <row r="22" spans="1:6" s="67" customFormat="1" ht="15.75">
      <c r="A22" s="106"/>
      <c r="B22" s="106">
        <v>60014</v>
      </c>
      <c r="C22" s="106"/>
      <c r="D22" s="169" t="s">
        <v>298</v>
      </c>
      <c r="E22" s="99">
        <f>SUM(E23:E23)</f>
        <v>50000</v>
      </c>
      <c r="F22" s="99">
        <f>F23</f>
        <v>50000</v>
      </c>
    </row>
    <row r="23" spans="1:6" s="67" customFormat="1" ht="47.25">
      <c r="A23" s="106"/>
      <c r="B23" s="106"/>
      <c r="C23" s="106">
        <v>2320</v>
      </c>
      <c r="D23" s="169" t="s">
        <v>299</v>
      </c>
      <c r="E23" s="99">
        <v>50000</v>
      </c>
      <c r="F23" s="99">
        <v>50000</v>
      </c>
    </row>
    <row r="24" spans="1:6" s="67" customFormat="1" ht="15.75">
      <c r="A24" s="108"/>
      <c r="B24" s="106">
        <v>60016</v>
      </c>
      <c r="C24" s="108"/>
      <c r="D24" s="169" t="s">
        <v>347</v>
      </c>
      <c r="E24" s="99">
        <f>SUM(E25:E28)</f>
        <v>202711</v>
      </c>
      <c r="F24" s="99">
        <f>SUM(F25:F28)</f>
        <v>200</v>
      </c>
    </row>
    <row r="25" spans="1:6" s="67" customFormat="1" ht="31.5">
      <c r="A25" s="106"/>
      <c r="B25" s="106"/>
      <c r="C25" s="103" t="s">
        <v>408</v>
      </c>
      <c r="D25" s="169" t="s">
        <v>419</v>
      </c>
      <c r="E25" s="99">
        <v>180</v>
      </c>
      <c r="F25" s="99">
        <v>200</v>
      </c>
    </row>
    <row r="26" spans="1:6" s="67" customFormat="1" ht="47.25">
      <c r="A26" s="108"/>
      <c r="B26" s="108"/>
      <c r="C26" s="106">
        <v>6260</v>
      </c>
      <c r="D26" s="169" t="s">
        <v>464</v>
      </c>
      <c r="E26" s="99">
        <v>25000</v>
      </c>
      <c r="F26" s="99">
        <v>0</v>
      </c>
    </row>
    <row r="27" spans="1:6" s="67" customFormat="1" ht="31.5">
      <c r="A27" s="108"/>
      <c r="B27" s="108"/>
      <c r="C27" s="98" t="s">
        <v>306</v>
      </c>
      <c r="D27" s="167" t="s">
        <v>305</v>
      </c>
      <c r="E27" s="99">
        <v>153860</v>
      </c>
      <c r="F27" s="99">
        <v>0</v>
      </c>
    </row>
    <row r="28" spans="1:6" s="67" customFormat="1" ht="47.25">
      <c r="A28" s="108"/>
      <c r="B28" s="108"/>
      <c r="C28" s="98" t="s">
        <v>410</v>
      </c>
      <c r="D28" s="167" t="s">
        <v>422</v>
      </c>
      <c r="E28" s="99">
        <v>23671</v>
      </c>
      <c r="F28" s="99">
        <v>0</v>
      </c>
    </row>
    <row r="29" spans="1:6" s="67" customFormat="1" ht="15.75">
      <c r="A29" s="122"/>
      <c r="B29" s="122">
        <v>60078</v>
      </c>
      <c r="C29" s="98"/>
      <c r="D29" s="167" t="s">
        <v>423</v>
      </c>
      <c r="E29" s="99">
        <f>E30</f>
        <v>130000</v>
      </c>
      <c r="F29" s="99">
        <f>F30</f>
        <v>0</v>
      </c>
    </row>
    <row r="30" spans="1:6" s="67" customFormat="1" ht="47.25">
      <c r="A30" s="106"/>
      <c r="B30" s="108"/>
      <c r="C30" s="98" t="s">
        <v>411</v>
      </c>
      <c r="D30" s="167" t="s">
        <v>422</v>
      </c>
      <c r="E30" s="99">
        <v>130000</v>
      </c>
      <c r="F30" s="99">
        <v>0</v>
      </c>
    </row>
    <row r="31" spans="1:6" s="67" customFormat="1" ht="15.75">
      <c r="A31" s="106"/>
      <c r="B31" s="122">
        <v>60095</v>
      </c>
      <c r="C31" s="98"/>
      <c r="D31" s="167" t="s">
        <v>307</v>
      </c>
      <c r="E31" s="99">
        <f>E32</f>
        <v>3500</v>
      </c>
      <c r="F31" s="99">
        <f>F32</f>
        <v>0</v>
      </c>
    </row>
    <row r="32" spans="1:6" s="67" customFormat="1" ht="15.75">
      <c r="A32" s="106"/>
      <c r="B32" s="106"/>
      <c r="C32" s="98" t="s">
        <v>243</v>
      </c>
      <c r="D32" s="167" t="s">
        <v>244</v>
      </c>
      <c r="E32" s="99">
        <v>3500</v>
      </c>
      <c r="F32" s="99">
        <v>0</v>
      </c>
    </row>
    <row r="33" spans="1:6" s="67" customFormat="1" ht="15.75">
      <c r="A33" s="101">
        <v>700</v>
      </c>
      <c r="B33" s="102"/>
      <c r="C33" s="101"/>
      <c r="D33" s="166" t="s">
        <v>232</v>
      </c>
      <c r="E33" s="97">
        <f>E34+E37</f>
        <v>29240</v>
      </c>
      <c r="F33" s="97">
        <f>F34+F37</f>
        <v>29650</v>
      </c>
    </row>
    <row r="34" spans="1:6" s="67" customFormat="1" ht="15.75">
      <c r="A34" s="104"/>
      <c r="B34" s="103">
        <v>70004</v>
      </c>
      <c r="C34" s="104"/>
      <c r="D34" s="169" t="s">
        <v>233</v>
      </c>
      <c r="E34" s="100">
        <f>SUM(E35:E36)</f>
        <v>17600</v>
      </c>
      <c r="F34" s="100">
        <f>SUM(F35:F36)</f>
        <v>18500</v>
      </c>
    </row>
    <row r="35" spans="1:6" s="67" customFormat="1" ht="19.5" customHeight="1">
      <c r="A35" s="104"/>
      <c r="B35" s="104"/>
      <c r="C35" s="103" t="s">
        <v>228</v>
      </c>
      <c r="D35" s="169" t="s">
        <v>234</v>
      </c>
      <c r="E35" s="100">
        <v>17000</v>
      </c>
      <c r="F35" s="99">
        <v>18000</v>
      </c>
    </row>
    <row r="36" spans="1:6" s="67" customFormat="1" ht="18.75" customHeight="1">
      <c r="A36" s="104"/>
      <c r="B36" s="104"/>
      <c r="C36" s="103" t="s">
        <v>230</v>
      </c>
      <c r="D36" s="169" t="s">
        <v>231</v>
      </c>
      <c r="E36" s="100">
        <v>600</v>
      </c>
      <c r="F36" s="99">
        <v>500</v>
      </c>
    </row>
    <row r="37" spans="1:6" s="67" customFormat="1" ht="15.75">
      <c r="A37" s="104"/>
      <c r="B37" s="103">
        <v>70005</v>
      </c>
      <c r="C37" s="104"/>
      <c r="D37" s="169" t="s">
        <v>235</v>
      </c>
      <c r="E37" s="100">
        <f>SUM(E38:E39)</f>
        <v>11640</v>
      </c>
      <c r="F37" s="100">
        <f>SUM(F38:F39)</f>
        <v>11150</v>
      </c>
    </row>
    <row r="38" spans="1:6" s="67" customFormat="1" ht="31.5">
      <c r="A38" s="103"/>
      <c r="B38" s="103"/>
      <c r="C38" s="103" t="s">
        <v>236</v>
      </c>
      <c r="D38" s="169" t="s">
        <v>237</v>
      </c>
      <c r="E38" s="100">
        <v>1900</v>
      </c>
      <c r="F38" s="99">
        <v>1850</v>
      </c>
    </row>
    <row r="39" spans="1:6" s="67" customFormat="1" ht="63">
      <c r="A39" s="103"/>
      <c r="B39" s="103"/>
      <c r="C39" s="103" t="s">
        <v>226</v>
      </c>
      <c r="D39" s="169" t="s">
        <v>238</v>
      </c>
      <c r="E39" s="100">
        <v>9740</v>
      </c>
      <c r="F39" s="99">
        <v>9300</v>
      </c>
    </row>
    <row r="40" spans="1:6" s="67" customFormat="1" ht="15.75">
      <c r="A40" s="101" t="s">
        <v>412</v>
      </c>
      <c r="B40" s="101"/>
      <c r="C40" s="101"/>
      <c r="D40" s="168" t="s">
        <v>424</v>
      </c>
      <c r="E40" s="97">
        <f>E41</f>
        <v>10000</v>
      </c>
      <c r="F40" s="97">
        <f>F41</f>
        <v>0</v>
      </c>
    </row>
    <row r="41" spans="1:6" s="67" customFormat="1" ht="15.75">
      <c r="A41" s="103"/>
      <c r="B41" s="103" t="s">
        <v>413</v>
      </c>
      <c r="C41" s="103"/>
      <c r="D41" s="169" t="s">
        <v>357</v>
      </c>
      <c r="E41" s="100">
        <f>E42</f>
        <v>10000</v>
      </c>
      <c r="F41" s="100">
        <f>F42</f>
        <v>0</v>
      </c>
    </row>
    <row r="42" spans="1:6" s="67" customFormat="1" ht="47.25">
      <c r="A42" s="103"/>
      <c r="B42" s="103"/>
      <c r="C42" s="103" t="s">
        <v>414</v>
      </c>
      <c r="D42" s="169" t="s">
        <v>425</v>
      </c>
      <c r="E42" s="100">
        <v>10000</v>
      </c>
      <c r="F42" s="123"/>
    </row>
    <row r="43" spans="1:6" s="67" customFormat="1" ht="15.75">
      <c r="A43" s="101">
        <v>750</v>
      </c>
      <c r="B43" s="101"/>
      <c r="C43" s="101"/>
      <c r="D43" s="168" t="s">
        <v>239</v>
      </c>
      <c r="E43" s="97">
        <f>E44+E47</f>
        <v>59620</v>
      </c>
      <c r="F43" s="97">
        <f>F44+F47</f>
        <v>62129</v>
      </c>
    </row>
    <row r="44" spans="1:6" s="67" customFormat="1" ht="15.75">
      <c r="A44" s="103"/>
      <c r="B44" s="103">
        <v>75011</v>
      </c>
      <c r="C44" s="103"/>
      <c r="D44" s="169" t="s">
        <v>240</v>
      </c>
      <c r="E44" s="100">
        <f>SUM(E45:E46)</f>
        <v>57120</v>
      </c>
      <c r="F44" s="100">
        <f>SUM(F45:F46)</f>
        <v>57270</v>
      </c>
    </row>
    <row r="45" spans="1:6" s="67" customFormat="1" ht="47.25">
      <c r="A45" s="103"/>
      <c r="B45" s="103"/>
      <c r="C45" s="106">
        <v>2010</v>
      </c>
      <c r="D45" s="169" t="s">
        <v>289</v>
      </c>
      <c r="E45" s="100">
        <v>55670</v>
      </c>
      <c r="F45" s="125">
        <v>55670</v>
      </c>
    </row>
    <row r="46" spans="1:6" s="67" customFormat="1" ht="47.25">
      <c r="A46" s="104"/>
      <c r="B46" s="104"/>
      <c r="C46" s="103">
        <v>2360</v>
      </c>
      <c r="D46" s="169" t="s">
        <v>241</v>
      </c>
      <c r="E46" s="100">
        <v>1450</v>
      </c>
      <c r="F46" s="125">
        <v>1600</v>
      </c>
    </row>
    <row r="47" spans="1:6" s="67" customFormat="1" ht="15.75">
      <c r="A47" s="104"/>
      <c r="B47" s="103">
        <v>75023</v>
      </c>
      <c r="C47" s="103"/>
      <c r="D47" s="169" t="s">
        <v>242</v>
      </c>
      <c r="E47" s="100">
        <f>SUM(E48:E50)</f>
        <v>2500</v>
      </c>
      <c r="F47" s="100">
        <f>SUM(F48:F50)</f>
        <v>4859</v>
      </c>
    </row>
    <row r="48" spans="1:6" s="67" customFormat="1" ht="21" customHeight="1">
      <c r="A48" s="104"/>
      <c r="B48" s="103"/>
      <c r="C48" s="103" t="s">
        <v>228</v>
      </c>
      <c r="D48" s="169" t="s">
        <v>234</v>
      </c>
      <c r="E48" s="100">
        <v>1960</v>
      </c>
      <c r="F48" s="99">
        <v>2100</v>
      </c>
    </row>
    <row r="49" spans="1:6" s="67" customFormat="1" ht="20.25" customHeight="1">
      <c r="A49" s="103"/>
      <c r="B49" s="103"/>
      <c r="C49" s="103" t="s">
        <v>415</v>
      </c>
      <c r="D49" s="169" t="s">
        <v>416</v>
      </c>
      <c r="E49" s="100">
        <v>240</v>
      </c>
      <c r="F49" s="99">
        <v>500</v>
      </c>
    </row>
    <row r="50" spans="1:6" s="67" customFormat="1" ht="20.25" customHeight="1">
      <c r="A50" s="103"/>
      <c r="B50" s="103"/>
      <c r="C50" s="103" t="s">
        <v>243</v>
      </c>
      <c r="D50" s="169" t="s">
        <v>244</v>
      </c>
      <c r="E50" s="100">
        <v>300</v>
      </c>
      <c r="F50" s="99">
        <v>2259</v>
      </c>
    </row>
    <row r="51" spans="1:6" s="67" customFormat="1" ht="31.5">
      <c r="A51" s="101">
        <v>751</v>
      </c>
      <c r="B51" s="101"/>
      <c r="C51" s="101"/>
      <c r="D51" s="168" t="s">
        <v>290</v>
      </c>
      <c r="E51" s="97">
        <f>E52</f>
        <v>1428</v>
      </c>
      <c r="F51" s="97">
        <f>F52</f>
        <v>1435</v>
      </c>
    </row>
    <row r="52" spans="1:6" s="67" customFormat="1" ht="31.5">
      <c r="A52" s="103"/>
      <c r="B52" s="103">
        <v>75101</v>
      </c>
      <c r="C52" s="103"/>
      <c r="D52" s="169" t="s">
        <v>291</v>
      </c>
      <c r="E52" s="100">
        <f>E53</f>
        <v>1428</v>
      </c>
      <c r="F52" s="100">
        <f>F53</f>
        <v>1435</v>
      </c>
    </row>
    <row r="53" spans="1:6" s="67" customFormat="1" ht="47.25">
      <c r="A53" s="103"/>
      <c r="B53" s="103"/>
      <c r="C53" s="103">
        <v>2010</v>
      </c>
      <c r="D53" s="169" t="s">
        <v>292</v>
      </c>
      <c r="E53" s="100">
        <v>1428</v>
      </c>
      <c r="F53" s="99">
        <v>1435</v>
      </c>
    </row>
    <row r="54" spans="1:6" s="67" customFormat="1" ht="15.75">
      <c r="A54" s="101" t="s">
        <v>417</v>
      </c>
      <c r="B54" s="101"/>
      <c r="C54" s="101"/>
      <c r="D54" s="168" t="s">
        <v>426</v>
      </c>
      <c r="E54" s="97">
        <f>E55</f>
        <v>1000</v>
      </c>
      <c r="F54" s="97">
        <f>F55</f>
        <v>1000</v>
      </c>
    </row>
    <row r="55" spans="1:6" s="67" customFormat="1" ht="15.75">
      <c r="A55" s="103"/>
      <c r="B55" s="103" t="s">
        <v>418</v>
      </c>
      <c r="C55" s="103"/>
      <c r="D55" s="169" t="s">
        <v>427</v>
      </c>
      <c r="E55" s="100">
        <f>E56</f>
        <v>1000</v>
      </c>
      <c r="F55" s="100">
        <f>F56</f>
        <v>1000</v>
      </c>
    </row>
    <row r="56" spans="1:6" s="67" customFormat="1" ht="19.5" customHeight="1">
      <c r="A56" s="103"/>
      <c r="B56" s="103"/>
      <c r="C56" s="103" t="s">
        <v>243</v>
      </c>
      <c r="D56" s="169" t="s">
        <v>244</v>
      </c>
      <c r="E56" s="100">
        <v>1000</v>
      </c>
      <c r="F56" s="99">
        <v>1000</v>
      </c>
    </row>
    <row r="57" spans="1:6" s="67" customFormat="1" ht="31.5">
      <c r="A57" s="101">
        <v>756</v>
      </c>
      <c r="B57" s="101"/>
      <c r="C57" s="101"/>
      <c r="D57" s="168" t="s">
        <v>245</v>
      </c>
      <c r="E57" s="97">
        <f>E58+E61+E66+E77+E82</f>
        <v>2474279</v>
      </c>
      <c r="F57" s="97">
        <f>F58+F61+F66+F77+F82</f>
        <v>2878383</v>
      </c>
    </row>
    <row r="58" spans="1:6" s="67" customFormat="1" ht="15.75">
      <c r="A58" s="103"/>
      <c r="B58" s="103">
        <v>75601</v>
      </c>
      <c r="C58" s="103"/>
      <c r="D58" s="169" t="s">
        <v>246</v>
      </c>
      <c r="E58" s="100">
        <f>SUM(E59:E60)</f>
        <v>6600</v>
      </c>
      <c r="F58" s="100">
        <f>SUM(F59:F60)</f>
        <v>6600</v>
      </c>
    </row>
    <row r="59" spans="1:6" s="67" customFormat="1" ht="31.5">
      <c r="A59" s="103"/>
      <c r="B59" s="103"/>
      <c r="C59" s="103" t="s">
        <v>247</v>
      </c>
      <c r="D59" s="169" t="s">
        <v>248</v>
      </c>
      <c r="E59" s="100">
        <v>6500</v>
      </c>
      <c r="F59" s="125">
        <v>6500</v>
      </c>
    </row>
    <row r="60" spans="1:6" s="67" customFormat="1" ht="31.5">
      <c r="A60" s="103"/>
      <c r="B60" s="103"/>
      <c r="C60" s="103" t="s">
        <v>249</v>
      </c>
      <c r="D60" s="169" t="s">
        <v>250</v>
      </c>
      <c r="E60" s="100">
        <v>100</v>
      </c>
      <c r="F60" s="125">
        <v>100</v>
      </c>
    </row>
    <row r="61" spans="1:6" s="67" customFormat="1" ht="47.25">
      <c r="A61" s="103"/>
      <c r="B61" s="103">
        <v>75615</v>
      </c>
      <c r="C61" s="103"/>
      <c r="D61" s="169" t="s">
        <v>251</v>
      </c>
      <c r="E61" s="100">
        <f>SUM(E62:E65)</f>
        <v>564800</v>
      </c>
      <c r="F61" s="100">
        <f>SUM(F62:F65)</f>
        <v>639500</v>
      </c>
    </row>
    <row r="62" spans="1:6" s="67" customFormat="1" ht="18.75" customHeight="1">
      <c r="A62" s="103"/>
      <c r="B62" s="103"/>
      <c r="C62" s="103" t="s">
        <v>252</v>
      </c>
      <c r="D62" s="169" t="s">
        <v>253</v>
      </c>
      <c r="E62" s="100">
        <v>453000</v>
      </c>
      <c r="F62" s="99">
        <v>520000</v>
      </c>
    </row>
    <row r="63" spans="1:6" s="67" customFormat="1" ht="18.75" customHeight="1">
      <c r="A63" s="103"/>
      <c r="B63" s="103"/>
      <c r="C63" s="103" t="s">
        <v>254</v>
      </c>
      <c r="D63" s="169" t="s">
        <v>255</v>
      </c>
      <c r="E63" s="100">
        <v>1700</v>
      </c>
      <c r="F63" s="99">
        <v>2500</v>
      </c>
    </row>
    <row r="64" spans="1:6" s="67" customFormat="1" ht="19.5" customHeight="1">
      <c r="A64" s="103"/>
      <c r="B64" s="103"/>
      <c r="C64" s="103" t="s">
        <v>256</v>
      </c>
      <c r="D64" s="169" t="s">
        <v>257</v>
      </c>
      <c r="E64" s="100">
        <v>109500</v>
      </c>
      <c r="F64" s="99">
        <v>115000</v>
      </c>
    </row>
    <row r="65" spans="1:6" s="67" customFormat="1" ht="31.5">
      <c r="A65" s="103"/>
      <c r="B65" s="103"/>
      <c r="C65" s="103" t="s">
        <v>249</v>
      </c>
      <c r="D65" s="169" t="s">
        <v>250</v>
      </c>
      <c r="E65" s="100">
        <v>600</v>
      </c>
      <c r="F65" s="99">
        <v>2000</v>
      </c>
    </row>
    <row r="66" spans="1:6" s="67" customFormat="1" ht="63">
      <c r="A66" s="103"/>
      <c r="B66" s="103">
        <v>75616</v>
      </c>
      <c r="C66" s="103"/>
      <c r="D66" s="169" t="s">
        <v>258</v>
      </c>
      <c r="E66" s="105">
        <f>SUM(E67:E76)</f>
        <v>469700</v>
      </c>
      <c r="F66" s="105">
        <f>SUM(F67:F76)</f>
        <v>497200</v>
      </c>
    </row>
    <row r="67" spans="1:6" s="67" customFormat="1" ht="18.75" customHeight="1">
      <c r="A67" s="103"/>
      <c r="B67" s="103"/>
      <c r="C67" s="103" t="s">
        <v>252</v>
      </c>
      <c r="D67" s="169" t="s">
        <v>253</v>
      </c>
      <c r="E67" s="100">
        <v>310300</v>
      </c>
      <c r="F67" s="99">
        <v>340000</v>
      </c>
    </row>
    <row r="68" spans="1:6" s="67" customFormat="1" ht="19.5" customHeight="1">
      <c r="A68" s="103"/>
      <c r="B68" s="103"/>
      <c r="C68" s="103" t="s">
        <v>254</v>
      </c>
      <c r="D68" s="169" t="s">
        <v>255</v>
      </c>
      <c r="E68" s="100">
        <v>26700</v>
      </c>
      <c r="F68" s="99">
        <v>26000</v>
      </c>
    </row>
    <row r="69" spans="1:6" s="67" customFormat="1" ht="18.75" customHeight="1">
      <c r="A69" s="103"/>
      <c r="B69" s="103"/>
      <c r="C69" s="103" t="s">
        <v>256</v>
      </c>
      <c r="D69" s="169" t="s">
        <v>257</v>
      </c>
      <c r="E69" s="100">
        <v>27000</v>
      </c>
      <c r="F69" s="99">
        <v>27000</v>
      </c>
    </row>
    <row r="70" spans="1:6" s="67" customFormat="1" ht="18.75" customHeight="1">
      <c r="A70" s="103"/>
      <c r="B70" s="103"/>
      <c r="C70" s="103" t="s">
        <v>259</v>
      </c>
      <c r="D70" s="169" t="s">
        <v>260</v>
      </c>
      <c r="E70" s="100">
        <v>27000</v>
      </c>
      <c r="F70" s="99">
        <v>25000</v>
      </c>
    </row>
    <row r="71" spans="1:6" s="67" customFormat="1" ht="16.5" customHeight="1">
      <c r="A71" s="103"/>
      <c r="B71" s="103"/>
      <c r="C71" s="103" t="s">
        <v>261</v>
      </c>
      <c r="D71" s="169" t="s">
        <v>262</v>
      </c>
      <c r="E71" s="100">
        <v>7000</v>
      </c>
      <c r="F71" s="99">
        <v>7000</v>
      </c>
    </row>
    <row r="72" spans="1:6" s="67" customFormat="1" ht="16.5" customHeight="1">
      <c r="A72" s="103"/>
      <c r="B72" s="103"/>
      <c r="C72" s="103" t="s">
        <v>518</v>
      </c>
      <c r="D72" s="169" t="s">
        <v>519</v>
      </c>
      <c r="E72" s="100">
        <v>0</v>
      </c>
      <c r="F72" s="99">
        <v>500</v>
      </c>
    </row>
    <row r="73" spans="1:6" s="67" customFormat="1" ht="17.25" customHeight="1">
      <c r="A73" s="103"/>
      <c r="B73" s="103"/>
      <c r="C73" s="103" t="s">
        <v>263</v>
      </c>
      <c r="D73" s="169" t="s">
        <v>264</v>
      </c>
      <c r="E73" s="100">
        <v>1300</v>
      </c>
      <c r="F73" s="99">
        <v>1300</v>
      </c>
    </row>
    <row r="74" spans="1:6" s="67" customFormat="1" ht="31.5">
      <c r="A74" s="103"/>
      <c r="B74" s="103"/>
      <c r="C74" s="103" t="s">
        <v>265</v>
      </c>
      <c r="D74" s="169" t="s">
        <v>266</v>
      </c>
      <c r="E74" s="100">
        <v>400</v>
      </c>
      <c r="F74" s="99">
        <v>400</v>
      </c>
    </row>
    <row r="75" spans="1:6" s="67" customFormat="1" ht="17.25" customHeight="1">
      <c r="A75" s="103"/>
      <c r="B75" s="103"/>
      <c r="C75" s="103" t="s">
        <v>267</v>
      </c>
      <c r="D75" s="169" t="s">
        <v>268</v>
      </c>
      <c r="E75" s="100">
        <v>50000</v>
      </c>
      <c r="F75" s="99">
        <v>50000</v>
      </c>
    </row>
    <row r="76" spans="1:6" s="67" customFormat="1" ht="31.5">
      <c r="A76" s="103"/>
      <c r="B76" s="103"/>
      <c r="C76" s="103" t="s">
        <v>249</v>
      </c>
      <c r="D76" s="169" t="s">
        <v>250</v>
      </c>
      <c r="E76" s="100">
        <v>20000</v>
      </c>
      <c r="F76" s="99">
        <v>20000</v>
      </c>
    </row>
    <row r="77" spans="1:6" s="67" customFormat="1" ht="31.5">
      <c r="A77" s="103"/>
      <c r="B77" s="103">
        <v>75618</v>
      </c>
      <c r="C77" s="103"/>
      <c r="D77" s="169" t="s">
        <v>269</v>
      </c>
      <c r="E77" s="100">
        <f>SUM(E78:E81)</f>
        <v>81655</v>
      </c>
      <c r="F77" s="100">
        <f>SUM(F78:F81)</f>
        <v>81325</v>
      </c>
    </row>
    <row r="78" spans="1:6" s="67" customFormat="1" ht="20.25" customHeight="1">
      <c r="A78" s="103"/>
      <c r="B78" s="103"/>
      <c r="C78" s="103" t="s">
        <v>270</v>
      </c>
      <c r="D78" s="169" t="s">
        <v>271</v>
      </c>
      <c r="E78" s="100">
        <v>18000</v>
      </c>
      <c r="F78" s="99">
        <v>18000</v>
      </c>
    </row>
    <row r="79" spans="1:6" s="67" customFormat="1" ht="20.25" customHeight="1">
      <c r="A79" s="103"/>
      <c r="B79" s="103"/>
      <c r="C79" s="103" t="s">
        <v>272</v>
      </c>
      <c r="D79" s="169" t="s">
        <v>273</v>
      </c>
      <c r="E79" s="100">
        <v>57225</v>
      </c>
      <c r="F79" s="124">
        <v>57225</v>
      </c>
    </row>
    <row r="80" spans="1:6" s="67" customFormat="1" ht="33.75" customHeight="1">
      <c r="A80" s="103"/>
      <c r="B80" s="103"/>
      <c r="C80" s="103" t="s">
        <v>408</v>
      </c>
      <c r="D80" s="169" t="s">
        <v>419</v>
      </c>
      <c r="E80" s="100">
        <v>6300</v>
      </c>
      <c r="F80" s="124">
        <v>6000</v>
      </c>
    </row>
    <row r="81" spans="1:6" s="67" customFormat="1" ht="31.5">
      <c r="A81" s="103"/>
      <c r="B81" s="103"/>
      <c r="C81" s="103" t="s">
        <v>249</v>
      </c>
      <c r="D81" s="169" t="s">
        <v>250</v>
      </c>
      <c r="E81" s="100">
        <v>130</v>
      </c>
      <c r="F81" s="124">
        <v>100</v>
      </c>
    </row>
    <row r="82" spans="1:6" s="67" customFormat="1" ht="31.5">
      <c r="A82" s="103"/>
      <c r="B82" s="103">
        <v>75621</v>
      </c>
      <c r="C82" s="103"/>
      <c r="D82" s="169" t="s">
        <v>274</v>
      </c>
      <c r="E82" s="100">
        <f>SUM(E83:E84)</f>
        <v>1351524</v>
      </c>
      <c r="F82" s="99">
        <f>SUM(F83:F84)</f>
        <v>1653758</v>
      </c>
    </row>
    <row r="83" spans="1:6" s="67" customFormat="1" ht="16.5" customHeight="1">
      <c r="A83" s="103"/>
      <c r="B83" s="103"/>
      <c r="C83" s="103" t="s">
        <v>275</v>
      </c>
      <c r="D83" s="169" t="s">
        <v>276</v>
      </c>
      <c r="E83" s="100">
        <v>1344524</v>
      </c>
      <c r="F83" s="99">
        <v>1650758</v>
      </c>
    </row>
    <row r="84" spans="1:6" s="67" customFormat="1" ht="19.5" customHeight="1">
      <c r="A84" s="103"/>
      <c r="B84" s="103"/>
      <c r="C84" s="103" t="s">
        <v>277</v>
      </c>
      <c r="D84" s="169" t="s">
        <v>278</v>
      </c>
      <c r="E84" s="100">
        <v>7000</v>
      </c>
      <c r="F84" s="99">
        <v>3000</v>
      </c>
    </row>
    <row r="85" spans="1:6" s="67" customFormat="1" ht="15.75">
      <c r="A85" s="101">
        <v>758</v>
      </c>
      <c r="B85" s="101"/>
      <c r="C85" s="101"/>
      <c r="D85" s="168" t="s">
        <v>279</v>
      </c>
      <c r="E85" s="97">
        <f>E86+E88+E90+E92</f>
        <v>7834742</v>
      </c>
      <c r="F85" s="97">
        <f>F86+F88+F90+F92</f>
        <v>8076371</v>
      </c>
    </row>
    <row r="86" spans="1:6" s="67" customFormat="1" ht="15.75">
      <c r="A86" s="101"/>
      <c r="B86" s="106">
        <v>75801</v>
      </c>
      <c r="C86" s="106"/>
      <c r="D86" s="169" t="s">
        <v>520</v>
      </c>
      <c r="E86" s="100">
        <f>E87</f>
        <v>4120212</v>
      </c>
      <c r="F86" s="100">
        <f>F87</f>
        <v>4060868</v>
      </c>
    </row>
    <row r="87" spans="1:6" s="67" customFormat="1" ht="15.75">
      <c r="A87" s="101"/>
      <c r="B87" s="106"/>
      <c r="C87" s="106">
        <v>2920</v>
      </c>
      <c r="D87" s="169" t="s">
        <v>286</v>
      </c>
      <c r="E87" s="100">
        <v>4120212</v>
      </c>
      <c r="F87" s="100">
        <v>4060868</v>
      </c>
    </row>
    <row r="88" spans="1:6" s="67" customFormat="1" ht="15.75">
      <c r="A88" s="101"/>
      <c r="B88" s="106">
        <v>75807</v>
      </c>
      <c r="C88" s="106"/>
      <c r="D88" s="169" t="s">
        <v>287</v>
      </c>
      <c r="E88" s="100">
        <f>E89</f>
        <v>3421481</v>
      </c>
      <c r="F88" s="100">
        <f>F89</f>
        <v>3709157</v>
      </c>
    </row>
    <row r="89" spans="1:6" s="67" customFormat="1" ht="15.75">
      <c r="A89" s="101"/>
      <c r="B89" s="106"/>
      <c r="C89" s="106">
        <v>2920</v>
      </c>
      <c r="D89" s="169" t="s">
        <v>286</v>
      </c>
      <c r="E89" s="100">
        <v>3421481</v>
      </c>
      <c r="F89" s="100">
        <v>3709157</v>
      </c>
    </row>
    <row r="90" spans="1:6" s="67" customFormat="1" ht="15.75">
      <c r="A90" s="103"/>
      <c r="B90" s="103">
        <v>75814</v>
      </c>
      <c r="C90" s="103"/>
      <c r="D90" s="169" t="s">
        <v>280</v>
      </c>
      <c r="E90" s="100">
        <f>E91</f>
        <v>20000</v>
      </c>
      <c r="F90" s="100">
        <f>F91</f>
        <v>20000</v>
      </c>
    </row>
    <row r="91" spans="1:6" s="67" customFormat="1" ht="15.75" customHeight="1">
      <c r="A91" s="103"/>
      <c r="B91" s="103"/>
      <c r="C91" s="103" t="s">
        <v>230</v>
      </c>
      <c r="D91" s="169" t="s">
        <v>231</v>
      </c>
      <c r="E91" s="100">
        <v>20000</v>
      </c>
      <c r="F91" s="100">
        <v>20000</v>
      </c>
    </row>
    <row r="92" spans="1:6" s="67" customFormat="1" ht="15.75">
      <c r="A92" s="103"/>
      <c r="B92" s="106">
        <v>75831</v>
      </c>
      <c r="C92" s="106"/>
      <c r="D92" s="169" t="s">
        <v>288</v>
      </c>
      <c r="E92" s="100">
        <f>E93</f>
        <v>273049</v>
      </c>
      <c r="F92" s="100">
        <f>F93</f>
        <v>286346</v>
      </c>
    </row>
    <row r="93" spans="1:6" s="67" customFormat="1" ht="15.75">
      <c r="A93" s="103"/>
      <c r="B93" s="106"/>
      <c r="C93" s="106">
        <v>2920</v>
      </c>
      <c r="D93" s="169" t="s">
        <v>286</v>
      </c>
      <c r="E93" s="100">
        <v>273049</v>
      </c>
      <c r="F93" s="99">
        <v>286346</v>
      </c>
    </row>
    <row r="94" spans="1:6" s="67" customFormat="1" ht="15.75">
      <c r="A94" s="101">
        <v>801</v>
      </c>
      <c r="B94" s="101"/>
      <c r="C94" s="101"/>
      <c r="D94" s="168" t="s">
        <v>281</v>
      </c>
      <c r="E94" s="97">
        <f>E95+E102+E104</f>
        <v>35871</v>
      </c>
      <c r="F94" s="97">
        <f>F95+F102+F104</f>
        <v>20703</v>
      </c>
    </row>
    <row r="95" spans="1:6" s="67" customFormat="1" ht="15.75">
      <c r="A95" s="103"/>
      <c r="B95" s="103">
        <v>80101</v>
      </c>
      <c r="C95" s="103"/>
      <c r="D95" s="169" t="s">
        <v>282</v>
      </c>
      <c r="E95" s="100">
        <f>SUM(E96:E101)</f>
        <v>23298</v>
      </c>
      <c r="F95" s="100">
        <f>SUM(F96:F101)</f>
        <v>7700</v>
      </c>
    </row>
    <row r="96" spans="1:6" s="67" customFormat="1" ht="17.25" customHeight="1">
      <c r="A96" s="103"/>
      <c r="B96" s="103"/>
      <c r="C96" s="103" t="s">
        <v>420</v>
      </c>
      <c r="D96" s="169" t="s">
        <v>428</v>
      </c>
      <c r="E96" s="100">
        <v>10</v>
      </c>
      <c r="F96" s="100">
        <v>0</v>
      </c>
    </row>
    <row r="97" spans="1:6" s="67" customFormat="1" ht="18" customHeight="1">
      <c r="A97" s="103"/>
      <c r="B97" s="103"/>
      <c r="C97" s="103" t="s">
        <v>228</v>
      </c>
      <c r="D97" s="169" t="s">
        <v>234</v>
      </c>
      <c r="E97" s="100">
        <v>1870</v>
      </c>
      <c r="F97" s="100">
        <v>0</v>
      </c>
    </row>
    <row r="98" spans="1:6" s="67" customFormat="1" ht="19.5" customHeight="1">
      <c r="A98" s="103"/>
      <c r="B98" s="103"/>
      <c r="C98" s="103" t="s">
        <v>415</v>
      </c>
      <c r="D98" s="169" t="s">
        <v>416</v>
      </c>
      <c r="E98" s="100">
        <v>2060</v>
      </c>
      <c r="F98" s="100">
        <v>0</v>
      </c>
    </row>
    <row r="99" spans="1:6" s="67" customFormat="1" ht="18.75" customHeight="1">
      <c r="A99" s="103"/>
      <c r="B99" s="103"/>
      <c r="C99" s="103" t="s">
        <v>230</v>
      </c>
      <c r="D99" s="169" t="s">
        <v>231</v>
      </c>
      <c r="E99" s="100">
        <v>8000</v>
      </c>
      <c r="F99" s="100">
        <v>7700</v>
      </c>
    </row>
    <row r="100" spans="1:6" s="67" customFormat="1" ht="18.75" customHeight="1">
      <c r="A100" s="103"/>
      <c r="B100" s="103"/>
      <c r="C100" s="103" t="s">
        <v>243</v>
      </c>
      <c r="D100" s="169" t="s">
        <v>244</v>
      </c>
      <c r="E100" s="100">
        <v>500</v>
      </c>
      <c r="F100" s="100">
        <v>0</v>
      </c>
    </row>
    <row r="101" spans="1:6" s="67" customFormat="1" ht="48.75" customHeight="1">
      <c r="A101" s="103"/>
      <c r="B101" s="103"/>
      <c r="C101" s="103" t="s">
        <v>421</v>
      </c>
      <c r="D101" s="169" t="s">
        <v>429</v>
      </c>
      <c r="E101" s="100">
        <v>10858</v>
      </c>
      <c r="F101" s="100">
        <v>0</v>
      </c>
    </row>
    <row r="102" spans="1:6" s="67" customFormat="1" ht="15.75">
      <c r="A102" s="103"/>
      <c r="B102" s="103">
        <v>80110</v>
      </c>
      <c r="C102" s="103"/>
      <c r="D102" s="169" t="s">
        <v>283</v>
      </c>
      <c r="E102" s="100">
        <f>SUM(E103:E103)</f>
        <v>3600</v>
      </c>
      <c r="F102" s="100">
        <f>SUM(F103:F103)</f>
        <v>3500</v>
      </c>
    </row>
    <row r="103" spans="1:6" s="67" customFormat="1" ht="18" customHeight="1">
      <c r="A103" s="103"/>
      <c r="B103" s="103"/>
      <c r="C103" s="103" t="s">
        <v>230</v>
      </c>
      <c r="D103" s="169" t="s">
        <v>231</v>
      </c>
      <c r="E103" s="100">
        <v>3600</v>
      </c>
      <c r="F103" s="100">
        <v>3500</v>
      </c>
    </row>
    <row r="104" spans="1:6" s="67" customFormat="1" ht="15.75">
      <c r="A104" s="103"/>
      <c r="B104" s="106">
        <v>80120</v>
      </c>
      <c r="C104" s="106"/>
      <c r="D104" s="169" t="s">
        <v>300</v>
      </c>
      <c r="E104" s="100">
        <f>E105</f>
        <v>8973</v>
      </c>
      <c r="F104" s="100">
        <f>F105</f>
        <v>9503</v>
      </c>
    </row>
    <row r="105" spans="1:6" s="67" customFormat="1" ht="47.25">
      <c r="A105" s="103"/>
      <c r="B105" s="106"/>
      <c r="C105" s="106">
        <v>2320</v>
      </c>
      <c r="D105" s="169" t="s">
        <v>299</v>
      </c>
      <c r="E105" s="100">
        <v>8973</v>
      </c>
      <c r="F105" s="100">
        <v>9503</v>
      </c>
    </row>
    <row r="106" spans="1:6" s="67" customFormat="1" ht="15.75">
      <c r="A106" s="101">
        <v>852</v>
      </c>
      <c r="B106" s="101"/>
      <c r="C106" s="101"/>
      <c r="D106" s="168" t="s">
        <v>284</v>
      </c>
      <c r="E106" s="97">
        <f>E107+E109+E111+E114+E118</f>
        <v>3603781</v>
      </c>
      <c r="F106" s="97">
        <f>F107+F109+F111+F114+F118</f>
        <v>4383877</v>
      </c>
    </row>
    <row r="107" spans="1:6" s="67" customFormat="1" ht="31.5">
      <c r="A107" s="101"/>
      <c r="B107" s="106">
        <v>85212</v>
      </c>
      <c r="C107" s="106"/>
      <c r="D107" s="169" t="s">
        <v>293</v>
      </c>
      <c r="E107" s="100">
        <f>SUM(E108:E108)</f>
        <v>2953095</v>
      </c>
      <c r="F107" s="100">
        <f>SUM(F108:F108)</f>
        <v>3814808</v>
      </c>
    </row>
    <row r="108" spans="1:6" s="67" customFormat="1" ht="47.25">
      <c r="A108" s="101"/>
      <c r="B108" s="106"/>
      <c r="C108" s="106">
        <v>2010</v>
      </c>
      <c r="D108" s="169" t="s">
        <v>289</v>
      </c>
      <c r="E108" s="100">
        <v>2953095</v>
      </c>
      <c r="F108" s="100">
        <v>3814808</v>
      </c>
    </row>
    <row r="109" spans="1:6" s="67" customFormat="1" ht="31.5">
      <c r="A109" s="101"/>
      <c r="B109" s="106">
        <v>85213</v>
      </c>
      <c r="C109" s="106"/>
      <c r="D109" s="169" t="s">
        <v>294</v>
      </c>
      <c r="E109" s="100">
        <f>E110</f>
        <v>26520</v>
      </c>
      <c r="F109" s="100">
        <f>F110</f>
        <v>33840</v>
      </c>
    </row>
    <row r="110" spans="1:6" s="67" customFormat="1" ht="47.25">
      <c r="A110" s="101"/>
      <c r="B110" s="106"/>
      <c r="C110" s="106">
        <v>2010</v>
      </c>
      <c r="D110" s="169" t="s">
        <v>289</v>
      </c>
      <c r="E110" s="100">
        <v>26520</v>
      </c>
      <c r="F110" s="100">
        <v>33840</v>
      </c>
    </row>
    <row r="111" spans="1:6" s="67" customFormat="1" ht="31.5">
      <c r="A111" s="101"/>
      <c r="B111" s="106">
        <v>85214</v>
      </c>
      <c r="C111" s="106"/>
      <c r="D111" s="169" t="s">
        <v>295</v>
      </c>
      <c r="E111" s="100">
        <f>SUM(E112:E113)</f>
        <v>319770</v>
      </c>
      <c r="F111" s="100">
        <f>SUM(F112:F113)</f>
        <v>323151</v>
      </c>
    </row>
    <row r="112" spans="1:6" s="67" customFormat="1" ht="47.25">
      <c r="A112" s="101"/>
      <c r="B112" s="106"/>
      <c r="C112" s="106">
        <v>2010</v>
      </c>
      <c r="D112" s="169" t="s">
        <v>289</v>
      </c>
      <c r="E112" s="100">
        <v>240000</v>
      </c>
      <c r="F112" s="100">
        <v>245016</v>
      </c>
    </row>
    <row r="113" spans="1:6" s="67" customFormat="1" ht="31.5">
      <c r="A113" s="101"/>
      <c r="B113" s="106"/>
      <c r="C113" s="106">
        <v>2030</v>
      </c>
      <c r="D113" s="169" t="s">
        <v>296</v>
      </c>
      <c r="E113" s="100">
        <v>79770</v>
      </c>
      <c r="F113" s="100">
        <v>78135</v>
      </c>
    </row>
    <row r="114" spans="1:6" s="67" customFormat="1" ht="15.75">
      <c r="A114" s="103"/>
      <c r="B114" s="103">
        <v>85219</v>
      </c>
      <c r="C114" s="103"/>
      <c r="D114" s="169" t="s">
        <v>285</v>
      </c>
      <c r="E114" s="100">
        <f>SUM(E115:E117)</f>
        <v>175396</v>
      </c>
      <c r="F114" s="100">
        <f>SUM(F115:F117)</f>
        <v>167900</v>
      </c>
    </row>
    <row r="115" spans="1:6" s="67" customFormat="1" ht="18" customHeight="1">
      <c r="A115" s="103"/>
      <c r="B115" s="103"/>
      <c r="C115" s="103" t="s">
        <v>228</v>
      </c>
      <c r="D115" s="169" t="s">
        <v>234</v>
      </c>
      <c r="E115" s="100">
        <v>9500</v>
      </c>
      <c r="F115" s="100">
        <v>10080</v>
      </c>
    </row>
    <row r="116" spans="1:6" s="67" customFormat="1" ht="20.25" customHeight="1">
      <c r="A116" s="103"/>
      <c r="B116" s="103"/>
      <c r="C116" s="103" t="s">
        <v>230</v>
      </c>
      <c r="D116" s="169" t="s">
        <v>231</v>
      </c>
      <c r="E116" s="100">
        <v>6500</v>
      </c>
      <c r="F116" s="100">
        <v>7200</v>
      </c>
    </row>
    <row r="117" spans="1:6" s="67" customFormat="1" ht="31.5">
      <c r="A117" s="29"/>
      <c r="B117" s="29"/>
      <c r="C117" s="106">
        <v>2030</v>
      </c>
      <c r="D117" s="169" t="s">
        <v>296</v>
      </c>
      <c r="E117" s="99">
        <v>159396</v>
      </c>
      <c r="F117" s="99">
        <v>150620</v>
      </c>
    </row>
    <row r="118" spans="1:6" s="67" customFormat="1" ht="15.75">
      <c r="A118" s="176"/>
      <c r="B118" s="177">
        <v>85295</v>
      </c>
      <c r="C118" s="106"/>
      <c r="D118" s="169" t="s">
        <v>307</v>
      </c>
      <c r="E118" s="178">
        <f>E119</f>
        <v>129000</v>
      </c>
      <c r="F118" s="178">
        <f>F119</f>
        <v>44178</v>
      </c>
    </row>
    <row r="119" spans="1:6" s="67" customFormat="1" ht="31.5">
      <c r="A119" s="29"/>
      <c r="B119" s="29"/>
      <c r="C119" s="106">
        <v>2030</v>
      </c>
      <c r="D119" s="169" t="s">
        <v>296</v>
      </c>
      <c r="E119" s="99">
        <v>129000</v>
      </c>
      <c r="F119" s="99">
        <v>44178</v>
      </c>
    </row>
    <row r="120" spans="1:6" s="67" customFormat="1" ht="15.75">
      <c r="A120" s="179">
        <v>854</v>
      </c>
      <c r="B120" s="179"/>
      <c r="C120" s="107"/>
      <c r="D120" s="168" t="s">
        <v>430</v>
      </c>
      <c r="E120" s="161">
        <f>E121</f>
        <v>56245</v>
      </c>
      <c r="F120" s="161">
        <f>F121</f>
        <v>0</v>
      </c>
    </row>
    <row r="121" spans="1:6" s="67" customFormat="1" ht="15.75">
      <c r="A121" s="29"/>
      <c r="B121" s="177">
        <v>85415</v>
      </c>
      <c r="C121" s="106"/>
      <c r="D121" s="169" t="s">
        <v>431</v>
      </c>
      <c r="E121" s="99">
        <f>E122</f>
        <v>56245</v>
      </c>
      <c r="F121" s="99">
        <f>F122</f>
        <v>0</v>
      </c>
    </row>
    <row r="122" spans="1:6" s="67" customFormat="1" ht="31.5">
      <c r="A122" s="29"/>
      <c r="B122" s="29"/>
      <c r="C122" s="106">
        <v>2030</v>
      </c>
      <c r="D122" s="169" t="s">
        <v>296</v>
      </c>
      <c r="E122" s="99">
        <v>56245</v>
      </c>
      <c r="F122" s="99">
        <v>0</v>
      </c>
    </row>
    <row r="123" spans="1:6" s="67" customFormat="1" ht="15.75">
      <c r="A123" s="179">
        <v>900</v>
      </c>
      <c r="B123" s="179"/>
      <c r="C123" s="107"/>
      <c r="D123" s="168" t="s">
        <v>432</v>
      </c>
      <c r="E123" s="180">
        <f>E124</f>
        <v>1880</v>
      </c>
      <c r="F123" s="180">
        <f>F124</f>
        <v>0</v>
      </c>
    </row>
    <row r="124" spans="1:6" s="67" customFormat="1" ht="15.75">
      <c r="A124" s="177"/>
      <c r="B124" s="177">
        <v>90015</v>
      </c>
      <c r="C124" s="106"/>
      <c r="D124" s="169" t="s">
        <v>433</v>
      </c>
      <c r="E124" s="125">
        <f>E125</f>
        <v>1880</v>
      </c>
      <c r="F124" s="125">
        <f>F125</f>
        <v>0</v>
      </c>
    </row>
    <row r="125" spans="1:6" s="67" customFormat="1" ht="18.75" customHeight="1">
      <c r="A125" s="177"/>
      <c r="B125" s="177"/>
      <c r="C125" s="103" t="s">
        <v>243</v>
      </c>
      <c r="D125" s="169" t="s">
        <v>244</v>
      </c>
      <c r="E125" s="125">
        <v>1880</v>
      </c>
      <c r="F125" s="125">
        <v>0</v>
      </c>
    </row>
    <row r="126" spans="1:6" s="85" customFormat="1" ht="19.5" customHeight="1">
      <c r="A126" s="200" t="s">
        <v>166</v>
      </c>
      <c r="B126" s="200"/>
      <c r="C126" s="200"/>
      <c r="D126" s="200"/>
      <c r="E126" s="97">
        <f>E123+E120+E106+E94+E85+E57+E54+E51+E43+E40+E33+E21+E16+E13+E7</f>
        <v>14950014</v>
      </c>
      <c r="F126" s="97">
        <f>F123+F120+F106+F94+F85+F57+F54+F51+F43+F40+F33+F21+F16+F13+F7</f>
        <v>16130490</v>
      </c>
    </row>
    <row r="127" spans="2:5" ht="12.75">
      <c r="B127" s="2"/>
      <c r="C127" s="2"/>
      <c r="D127" s="170"/>
      <c r="E127" s="2"/>
    </row>
    <row r="128" spans="2:5" ht="12.75">
      <c r="B128" s="2"/>
      <c r="C128" s="2"/>
      <c r="D128" s="170"/>
      <c r="E128" s="2"/>
    </row>
    <row r="129" spans="2:5" ht="12.75">
      <c r="B129" s="8"/>
      <c r="C129" s="2"/>
      <c r="D129" s="170"/>
      <c r="E129" s="2"/>
    </row>
    <row r="130" spans="2:5" ht="12.75">
      <c r="B130" s="2"/>
      <c r="C130" s="2"/>
      <c r="D130" s="170"/>
      <c r="E130" s="2"/>
    </row>
    <row r="131" spans="2:5" ht="12.75">
      <c r="B131" s="2"/>
      <c r="C131" s="2"/>
      <c r="D131" s="170"/>
      <c r="E131" s="2"/>
    </row>
    <row r="132" spans="2:5" ht="12.75">
      <c r="B132" s="2"/>
      <c r="C132" s="2"/>
      <c r="D132" s="170"/>
      <c r="E132" s="2"/>
    </row>
    <row r="133" spans="2:5" ht="12.75">
      <c r="B133" s="2"/>
      <c r="C133" s="2"/>
      <c r="D133" s="170"/>
      <c r="E133" s="2"/>
    </row>
    <row r="134" spans="2:5" ht="12.75">
      <c r="B134" s="2"/>
      <c r="C134" s="2"/>
      <c r="D134" s="170"/>
      <c r="E134" s="2"/>
    </row>
    <row r="135" spans="2:5" ht="12.75">
      <c r="B135" s="2"/>
      <c r="C135" s="2"/>
      <c r="D135" s="170"/>
      <c r="E135" s="2"/>
    </row>
    <row r="136" spans="2:5" ht="12.75">
      <c r="B136" s="2"/>
      <c r="C136" s="2"/>
      <c r="D136" s="170"/>
      <c r="E136" s="2"/>
    </row>
    <row r="137" spans="2:5" ht="12.75">
      <c r="B137" s="2"/>
      <c r="C137" s="2"/>
      <c r="D137" s="170"/>
      <c r="E137" s="2"/>
    </row>
    <row r="138" spans="2:5" ht="12.75">
      <c r="B138" s="2"/>
      <c r="C138" s="2"/>
      <c r="D138" s="170"/>
      <c r="E138" s="2"/>
    </row>
    <row r="139" spans="2:5" ht="12.75">
      <c r="B139" s="2"/>
      <c r="C139" s="2"/>
      <c r="D139" s="170"/>
      <c r="E139" s="2"/>
    </row>
    <row r="140" spans="2:5" ht="12.75">
      <c r="B140" s="2"/>
      <c r="C140" s="2"/>
      <c r="D140" s="170"/>
      <c r="E140" s="2"/>
    </row>
    <row r="141" spans="2:5" ht="12.75">
      <c r="B141" s="2"/>
      <c r="C141" s="2"/>
      <c r="D141" s="170"/>
      <c r="E141" s="2"/>
    </row>
    <row r="142" spans="2:5" ht="12.75">
      <c r="B142" s="2"/>
      <c r="C142" s="2"/>
      <c r="D142" s="170"/>
      <c r="E142" s="2"/>
    </row>
    <row r="143" spans="2:5" ht="12.75">
      <c r="B143" s="2"/>
      <c r="C143" s="2"/>
      <c r="D143" s="170"/>
      <c r="E143" s="2"/>
    </row>
    <row r="144" spans="2:5" ht="12.75">
      <c r="B144" s="2"/>
      <c r="C144" s="2"/>
      <c r="D144" s="170"/>
      <c r="E144" s="2"/>
    </row>
    <row r="145" spans="2:5" ht="12.75">
      <c r="B145" s="2"/>
      <c r="C145" s="2"/>
      <c r="D145" s="170"/>
      <c r="E145" s="2"/>
    </row>
    <row r="146" spans="2:5" ht="12.75">
      <c r="B146" s="2"/>
      <c r="C146" s="2"/>
      <c r="D146" s="170"/>
      <c r="E146" s="2"/>
    </row>
    <row r="147" spans="2:5" ht="12.75">
      <c r="B147" s="2"/>
      <c r="C147" s="2"/>
      <c r="D147" s="170"/>
      <c r="E147" s="2"/>
    </row>
    <row r="148" spans="2:5" ht="12.75">
      <c r="B148" s="2"/>
      <c r="C148" s="2"/>
      <c r="D148" s="170"/>
      <c r="E148" s="2"/>
    </row>
    <row r="149" spans="2:5" ht="12.75">
      <c r="B149" s="2"/>
      <c r="C149" s="2"/>
      <c r="D149" s="170"/>
      <c r="E149" s="2"/>
    </row>
    <row r="150" spans="2:5" ht="12.75">
      <c r="B150" s="2"/>
      <c r="C150" s="2"/>
      <c r="D150" s="170"/>
      <c r="E150" s="2"/>
    </row>
    <row r="151" spans="2:5" ht="12.75">
      <c r="B151" s="2"/>
      <c r="C151" s="2"/>
      <c r="D151" s="170"/>
      <c r="E151" s="2"/>
    </row>
    <row r="152" spans="2:5" ht="12.75">
      <c r="B152" s="2"/>
      <c r="C152" s="2"/>
      <c r="D152" s="170"/>
      <c r="E152" s="2"/>
    </row>
    <row r="153" spans="2:5" ht="12.75">
      <c r="B153" s="2"/>
      <c r="C153" s="2"/>
      <c r="D153" s="170"/>
      <c r="E153" s="2"/>
    </row>
    <row r="154" spans="2:5" ht="12.75">
      <c r="B154" s="2"/>
      <c r="C154" s="2"/>
      <c r="D154" s="170"/>
      <c r="E154" s="2"/>
    </row>
    <row r="155" spans="2:5" ht="12.75">
      <c r="B155" s="2"/>
      <c r="C155" s="2"/>
      <c r="D155" s="170"/>
      <c r="E155" s="2"/>
    </row>
    <row r="156" spans="2:5" ht="12.75">
      <c r="B156" s="2"/>
      <c r="C156" s="2"/>
      <c r="D156" s="170"/>
      <c r="E156" s="2"/>
    </row>
    <row r="157" spans="2:5" ht="12.75">
      <c r="B157" s="2"/>
      <c r="C157" s="2"/>
      <c r="D157" s="170"/>
      <c r="E157" s="2"/>
    </row>
    <row r="158" spans="2:5" ht="12.75">
      <c r="B158" s="2"/>
      <c r="C158" s="2"/>
      <c r="D158" s="170"/>
      <c r="E158" s="2"/>
    </row>
    <row r="159" spans="2:5" ht="12.75">
      <c r="B159" s="2"/>
      <c r="C159" s="2"/>
      <c r="D159" s="170"/>
      <c r="E159" s="2"/>
    </row>
    <row r="160" spans="2:5" ht="12.75">
      <c r="B160" s="2"/>
      <c r="C160" s="2"/>
      <c r="D160" s="170"/>
      <c r="E160" s="2"/>
    </row>
  </sheetData>
  <mergeCells count="9">
    <mergeCell ref="E1:F1"/>
    <mergeCell ref="F4:F5"/>
    <mergeCell ref="E4:E5"/>
    <mergeCell ref="A126:D126"/>
    <mergeCell ref="B2:E2"/>
    <mergeCell ref="A4:A5"/>
    <mergeCell ref="B4:B5"/>
    <mergeCell ref="C4:C5"/>
    <mergeCell ref="D4:D5"/>
  </mergeCells>
  <printOptions horizontalCentered="1"/>
  <pageMargins left="0.5511811023622047" right="0.15748031496062992" top="0.8267716535433072" bottom="0.5905511811023623" header="0.5118110236220472" footer="0.5118110236220472"/>
  <pageSetup horizontalDpi="300" verticalDpi="300" orientation="portrait" paperSize="9" scale="95" r:id="rId1"/>
  <rowBreaks count="4" manualBreakCount="4">
    <brk id="28" max="255" man="1"/>
    <brk id="56" max="255" man="1"/>
    <brk id="84" max="255" man="1"/>
    <brk id="11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B10" sqref="B10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8:9" ht="40.5" customHeight="1">
      <c r="H1" s="241" t="s">
        <v>545</v>
      </c>
      <c r="I1" s="241"/>
    </row>
    <row r="2" spans="1:9" ht="16.5">
      <c r="A2" s="247" t="s">
        <v>513</v>
      </c>
      <c r="B2" s="247"/>
      <c r="C2" s="247"/>
      <c r="D2" s="247"/>
      <c r="E2" s="247"/>
      <c r="F2" s="247"/>
      <c r="G2" s="247"/>
      <c r="H2" s="247"/>
      <c r="I2" s="247"/>
    </row>
    <row r="3" spans="1:9" ht="16.5">
      <c r="A3" s="247" t="s">
        <v>514</v>
      </c>
      <c r="B3" s="247"/>
      <c r="C3" s="247"/>
      <c r="D3" s="247"/>
      <c r="E3" s="247"/>
      <c r="F3" s="247"/>
      <c r="G3" s="247"/>
      <c r="H3" s="247"/>
      <c r="I3" s="247"/>
    </row>
    <row r="4" spans="1:9" ht="13.5" customHeight="1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2"/>
      <c r="B5" s="2"/>
      <c r="C5" s="2"/>
      <c r="D5" s="2"/>
      <c r="E5" s="2"/>
      <c r="F5" s="2"/>
      <c r="G5" s="2"/>
      <c r="H5" s="2"/>
      <c r="I5" s="11" t="s">
        <v>46</v>
      </c>
    </row>
    <row r="6" spans="1:9" ht="15" customHeight="1">
      <c r="A6" s="216" t="s">
        <v>72</v>
      </c>
      <c r="B6" s="216" t="s">
        <v>0</v>
      </c>
      <c r="C6" s="214" t="s">
        <v>2</v>
      </c>
      <c r="D6" s="214" t="s">
        <v>78</v>
      </c>
      <c r="E6" s="214" t="s">
        <v>512</v>
      </c>
      <c r="F6" s="214"/>
      <c r="G6" s="214" t="s">
        <v>9</v>
      </c>
      <c r="H6" s="214"/>
      <c r="I6" s="214" t="s">
        <v>80</v>
      </c>
    </row>
    <row r="7" spans="1:9" ht="15" customHeight="1">
      <c r="A7" s="216"/>
      <c r="B7" s="216"/>
      <c r="C7" s="214"/>
      <c r="D7" s="214"/>
      <c r="E7" s="214" t="s">
        <v>7</v>
      </c>
      <c r="F7" s="214" t="s">
        <v>182</v>
      </c>
      <c r="G7" s="214" t="s">
        <v>7</v>
      </c>
      <c r="H7" s="214" t="s">
        <v>79</v>
      </c>
      <c r="I7" s="214"/>
    </row>
    <row r="8" spans="1:9" ht="15" customHeight="1">
      <c r="A8" s="216"/>
      <c r="B8" s="216"/>
      <c r="C8" s="214"/>
      <c r="D8" s="214"/>
      <c r="E8" s="214"/>
      <c r="F8" s="214"/>
      <c r="G8" s="214"/>
      <c r="H8" s="214"/>
      <c r="I8" s="214"/>
    </row>
    <row r="9" spans="1:9" ht="15" customHeight="1">
      <c r="A9" s="216"/>
      <c r="B9" s="216"/>
      <c r="C9" s="214"/>
      <c r="D9" s="214"/>
      <c r="E9" s="214"/>
      <c r="F9" s="214"/>
      <c r="G9" s="214"/>
      <c r="H9" s="214"/>
      <c r="I9" s="214"/>
    </row>
    <row r="10" spans="1:9" ht="7.5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</row>
    <row r="11" spans="1:9" ht="21.75" customHeight="1">
      <c r="A11" s="30" t="s">
        <v>11</v>
      </c>
      <c r="B11" s="24" t="s">
        <v>95</v>
      </c>
      <c r="C11" s="24"/>
      <c r="D11" s="134"/>
      <c r="E11" s="134"/>
      <c r="F11" s="134"/>
      <c r="G11" s="134"/>
      <c r="H11" s="134"/>
      <c r="I11" s="134"/>
    </row>
    <row r="12" spans="1:9" ht="21.75" customHeight="1">
      <c r="A12" s="24"/>
      <c r="B12" s="149" t="s">
        <v>6</v>
      </c>
      <c r="C12" s="149"/>
      <c r="D12" s="134"/>
      <c r="E12" s="134"/>
      <c r="F12" s="150"/>
      <c r="G12" s="134"/>
      <c r="H12" s="134"/>
      <c r="I12" s="134"/>
    </row>
    <row r="13" spans="1:9" ht="30.75" customHeight="1">
      <c r="A13" s="24"/>
      <c r="B13" s="151" t="s">
        <v>508</v>
      </c>
      <c r="C13" s="152">
        <v>801</v>
      </c>
      <c r="D13" s="134">
        <v>0</v>
      </c>
      <c r="E13" s="134">
        <v>2200</v>
      </c>
      <c r="F13" s="150" t="s">
        <v>54</v>
      </c>
      <c r="G13" s="134">
        <v>2200</v>
      </c>
      <c r="H13" s="134"/>
      <c r="I13" s="134">
        <v>0</v>
      </c>
    </row>
    <row r="14" spans="1:9" ht="36" customHeight="1">
      <c r="A14" s="24"/>
      <c r="B14" s="151" t="s">
        <v>509</v>
      </c>
      <c r="C14" s="152">
        <v>801</v>
      </c>
      <c r="D14" s="134">
        <v>306</v>
      </c>
      <c r="E14" s="134">
        <v>35261</v>
      </c>
      <c r="F14" s="150" t="s">
        <v>54</v>
      </c>
      <c r="G14" s="134">
        <v>35111</v>
      </c>
      <c r="H14" s="134"/>
      <c r="I14" s="134">
        <v>456</v>
      </c>
    </row>
    <row r="15" spans="1:9" ht="34.5" customHeight="1">
      <c r="A15" s="24"/>
      <c r="B15" s="151" t="s">
        <v>510</v>
      </c>
      <c r="C15" s="152">
        <v>801</v>
      </c>
      <c r="D15" s="134">
        <v>150</v>
      </c>
      <c r="E15" s="134">
        <v>3830</v>
      </c>
      <c r="F15" s="150" t="s">
        <v>54</v>
      </c>
      <c r="G15" s="134">
        <v>3880</v>
      </c>
      <c r="H15" s="134"/>
      <c r="I15" s="134">
        <v>100</v>
      </c>
    </row>
    <row r="16" spans="1:9" ht="29.25" customHeight="1">
      <c r="A16" s="24"/>
      <c r="B16" s="151" t="s">
        <v>511</v>
      </c>
      <c r="C16" s="152">
        <v>801</v>
      </c>
      <c r="D16" s="134">
        <v>0</v>
      </c>
      <c r="E16" s="134">
        <v>27450</v>
      </c>
      <c r="F16" s="150" t="s">
        <v>54</v>
      </c>
      <c r="G16" s="134">
        <v>27450</v>
      </c>
      <c r="H16" s="134"/>
      <c r="I16" s="134">
        <v>0</v>
      </c>
    </row>
    <row r="17" spans="1:9" s="85" customFormat="1" ht="37.5" customHeight="1" thickBot="1">
      <c r="A17" s="246" t="s">
        <v>183</v>
      </c>
      <c r="B17" s="246"/>
      <c r="C17" s="136"/>
      <c r="D17" s="153">
        <f>SUM(D13:D16)</f>
        <v>456</v>
      </c>
      <c r="E17" s="153">
        <f>SUM(E13:E16)</f>
        <v>68741</v>
      </c>
      <c r="F17" s="153"/>
      <c r="G17" s="153">
        <f>SUM(G13:G16)</f>
        <v>68641</v>
      </c>
      <c r="H17" s="153"/>
      <c r="I17" s="153">
        <f>SUM(I13:I16)</f>
        <v>556</v>
      </c>
    </row>
    <row r="18" ht="4.5" customHeight="1"/>
  </sheetData>
  <mergeCells count="15">
    <mergeCell ref="H1:I1"/>
    <mergeCell ref="A2:I2"/>
    <mergeCell ref="A3:I3"/>
    <mergeCell ref="A6:A9"/>
    <mergeCell ref="B6:B9"/>
    <mergeCell ref="D6:D9"/>
    <mergeCell ref="E7:E9"/>
    <mergeCell ref="F7:F9"/>
    <mergeCell ref="G7:G9"/>
    <mergeCell ref="H7:H9"/>
    <mergeCell ref="I6:I9"/>
    <mergeCell ref="A17:B17"/>
    <mergeCell ref="E6:F6"/>
    <mergeCell ref="G6:H6"/>
    <mergeCell ref="C6:C9"/>
  </mergeCells>
  <printOptions horizontalCentered="1"/>
  <pageMargins left="0.5118110236220472" right="0.5118110236220472" top="0.4330708661417323" bottom="0.787401574803149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9" sqref="D1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39" t="s">
        <v>99</v>
      </c>
      <c r="B1" s="239"/>
      <c r="C1" s="239"/>
      <c r="D1" s="239"/>
      <c r="E1" s="239"/>
      <c r="F1" s="239"/>
    </row>
    <row r="2" spans="4:6" ht="19.5" customHeight="1">
      <c r="D2" s="7"/>
      <c r="E2" s="7"/>
      <c r="F2" s="7"/>
    </row>
    <row r="3" spans="4:6" ht="19.5" customHeight="1">
      <c r="D3" s="2"/>
      <c r="E3" s="2"/>
      <c r="F3" s="13" t="s">
        <v>46</v>
      </c>
    </row>
    <row r="4" spans="1:6" ht="19.5" customHeight="1">
      <c r="A4" s="216" t="s">
        <v>72</v>
      </c>
      <c r="B4" s="216" t="s">
        <v>2</v>
      </c>
      <c r="C4" s="216" t="s">
        <v>3</v>
      </c>
      <c r="D4" s="214" t="s">
        <v>96</v>
      </c>
      <c r="E4" s="214" t="s">
        <v>98</v>
      </c>
      <c r="F4" s="214" t="s">
        <v>47</v>
      </c>
    </row>
    <row r="5" spans="1:6" ht="19.5" customHeight="1">
      <c r="A5" s="216"/>
      <c r="B5" s="216"/>
      <c r="C5" s="216"/>
      <c r="D5" s="214"/>
      <c r="E5" s="214"/>
      <c r="F5" s="214"/>
    </row>
    <row r="6" spans="1:6" ht="19.5" customHeight="1">
      <c r="A6" s="216"/>
      <c r="B6" s="216"/>
      <c r="C6" s="216"/>
      <c r="D6" s="214"/>
      <c r="E6" s="214"/>
      <c r="F6" s="214"/>
    </row>
    <row r="7" spans="1:6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</row>
    <row r="8" spans="1:6" ht="30" customHeight="1">
      <c r="A8" s="41"/>
      <c r="B8" s="41"/>
      <c r="C8" s="41"/>
      <c r="D8" s="41"/>
      <c r="E8" s="41"/>
      <c r="F8" s="41"/>
    </row>
    <row r="9" spans="1:6" ht="30" customHeight="1">
      <c r="A9" s="42"/>
      <c r="B9" s="42"/>
      <c r="C9" s="42"/>
      <c r="D9" s="42"/>
      <c r="E9" s="42"/>
      <c r="F9" s="42"/>
    </row>
    <row r="10" spans="1:6" ht="30" customHeight="1">
      <c r="A10" s="42"/>
      <c r="B10" s="42"/>
      <c r="C10" s="42"/>
      <c r="D10" s="42"/>
      <c r="E10" s="42"/>
      <c r="F10" s="42"/>
    </row>
    <row r="11" spans="1:6" ht="30" customHeight="1">
      <c r="A11" s="42"/>
      <c r="B11" s="42"/>
      <c r="C11" s="42"/>
      <c r="D11" s="42"/>
      <c r="E11" s="42"/>
      <c r="F11" s="42"/>
    </row>
    <row r="12" spans="1:6" ht="30" customHeight="1">
      <c r="A12" s="43"/>
      <c r="B12" s="43"/>
      <c r="C12" s="43"/>
      <c r="D12" s="43"/>
      <c r="E12" s="43"/>
      <c r="F12" s="43"/>
    </row>
    <row r="13" spans="1:6" s="2" customFormat="1" ht="30" customHeight="1">
      <c r="A13" s="248" t="s">
        <v>183</v>
      </c>
      <c r="B13" s="249"/>
      <c r="C13" s="249"/>
      <c r="D13" s="250"/>
      <c r="E13" s="33"/>
      <c r="F13" s="33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1" sqref="E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5:6" ht="38.25">
      <c r="E1" s="183" t="s">
        <v>546</v>
      </c>
      <c r="F1" s="183"/>
    </row>
    <row r="2" spans="1:5" ht="19.5" customHeight="1">
      <c r="A2" s="205" t="s">
        <v>71</v>
      </c>
      <c r="B2" s="205"/>
      <c r="C2" s="205"/>
      <c r="D2" s="205"/>
      <c r="E2" s="205"/>
    </row>
    <row r="3" spans="4:5" ht="19.5" customHeight="1">
      <c r="D3" s="7"/>
      <c r="E3" s="7"/>
    </row>
    <row r="4" ht="19.5" customHeight="1">
      <c r="E4" s="13" t="s">
        <v>46</v>
      </c>
    </row>
    <row r="5" spans="1:5" ht="32.25" customHeight="1">
      <c r="A5" s="20" t="s">
        <v>72</v>
      </c>
      <c r="B5" s="20" t="s">
        <v>2</v>
      </c>
      <c r="C5" s="20" t="s">
        <v>3</v>
      </c>
      <c r="D5" s="20" t="s">
        <v>50</v>
      </c>
      <c r="E5" s="20" t="s">
        <v>49</v>
      </c>
    </row>
    <row r="6" spans="1:5" ht="7.5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</row>
    <row r="7" spans="1:5" ht="51" customHeight="1">
      <c r="A7" s="35" t="s">
        <v>12</v>
      </c>
      <c r="B7" s="35">
        <v>921</v>
      </c>
      <c r="C7" s="35">
        <v>92109</v>
      </c>
      <c r="D7" s="35" t="s">
        <v>515</v>
      </c>
      <c r="E7" s="154">
        <v>280000</v>
      </c>
    </row>
    <row r="8" spans="1:5" ht="30" customHeight="1">
      <c r="A8" s="248" t="s">
        <v>183</v>
      </c>
      <c r="B8" s="249"/>
      <c r="C8" s="249"/>
      <c r="D8" s="250"/>
      <c r="E8" s="157">
        <f>SUM(E7:E7)</f>
        <v>280000</v>
      </c>
    </row>
  </sheetData>
  <mergeCells count="2">
    <mergeCell ref="A2:E2"/>
    <mergeCell ref="A8:D8"/>
  </mergeCells>
  <printOptions horizontalCentered="1"/>
  <pageMargins left="0.5511811023622047" right="0.5118110236220472" top="0.4330708661417323" bottom="0.98425196850393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D11" sqref="D1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40" t="s">
        <v>184</v>
      </c>
      <c r="B1" s="240"/>
      <c r="C1" s="240"/>
      <c r="D1" s="240"/>
      <c r="E1" s="240"/>
    </row>
    <row r="2" spans="4:5" ht="19.5" customHeight="1">
      <c r="D2" s="7"/>
      <c r="E2" s="7"/>
    </row>
    <row r="3" spans="4:5" ht="19.5" customHeight="1">
      <c r="D3" s="2"/>
      <c r="E3" s="11" t="s">
        <v>46</v>
      </c>
    </row>
    <row r="4" spans="1:5" ht="19.5" customHeight="1">
      <c r="A4" s="20" t="s">
        <v>72</v>
      </c>
      <c r="B4" s="20" t="s">
        <v>2</v>
      </c>
      <c r="C4" s="20" t="s">
        <v>3</v>
      </c>
      <c r="D4" s="20" t="s">
        <v>48</v>
      </c>
      <c r="E4" s="20" t="s">
        <v>49</v>
      </c>
    </row>
    <row r="5" spans="1:5" s="91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45.75" customHeight="1">
      <c r="A6" s="158"/>
      <c r="B6" s="158"/>
      <c r="C6" s="158"/>
      <c r="D6" s="158"/>
      <c r="E6" s="159"/>
    </row>
    <row r="7" spans="1:5" ht="47.25" customHeight="1">
      <c r="A7" s="158"/>
      <c r="B7" s="158"/>
      <c r="C7" s="158"/>
      <c r="D7" s="158"/>
      <c r="E7" s="159"/>
    </row>
    <row r="8" spans="1:5" ht="30" customHeight="1" thickBot="1">
      <c r="A8" s="251"/>
      <c r="B8" s="251"/>
      <c r="C8" s="251"/>
      <c r="D8" s="251"/>
      <c r="E8" s="160"/>
    </row>
  </sheetData>
  <mergeCells count="2">
    <mergeCell ref="A1:E1"/>
    <mergeCell ref="A8:D8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D1" sqref="D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ht="51">
      <c r="C1" s="183" t="s">
        <v>547</v>
      </c>
    </row>
    <row r="2" spans="1:10" ht="19.5" customHeight="1">
      <c r="A2" s="204" t="s">
        <v>43</v>
      </c>
      <c r="B2" s="204"/>
      <c r="C2" s="204"/>
      <c r="D2" s="7"/>
      <c r="E2" s="7"/>
      <c r="F2" s="7"/>
      <c r="G2" s="7"/>
      <c r="H2" s="7"/>
      <c r="I2" s="7"/>
      <c r="J2" s="7"/>
    </row>
    <row r="3" spans="1:7" ht="19.5" customHeight="1">
      <c r="A3" s="204" t="s">
        <v>51</v>
      </c>
      <c r="B3" s="204"/>
      <c r="C3" s="204"/>
      <c r="D3" s="7"/>
      <c r="E3" s="7"/>
      <c r="F3" s="7"/>
      <c r="G3" s="7"/>
    </row>
    <row r="5" ht="12.75">
      <c r="C5" s="11" t="s">
        <v>46</v>
      </c>
    </row>
    <row r="6" spans="1:10" ht="19.5" customHeight="1">
      <c r="A6" s="20" t="s">
        <v>72</v>
      </c>
      <c r="B6" s="20" t="s">
        <v>0</v>
      </c>
      <c r="C6" s="20" t="s">
        <v>67</v>
      </c>
      <c r="D6" s="9"/>
      <c r="E6" s="9"/>
      <c r="F6" s="9"/>
      <c r="G6" s="9"/>
      <c r="H6" s="9"/>
      <c r="I6" s="10"/>
      <c r="J6" s="10"/>
    </row>
    <row r="7" spans="1:10" ht="24.75" customHeight="1">
      <c r="A7" s="31" t="s">
        <v>11</v>
      </c>
      <c r="B7" s="44" t="s">
        <v>78</v>
      </c>
      <c r="C7" s="173">
        <v>500</v>
      </c>
      <c r="D7" s="9"/>
      <c r="E7" s="9"/>
      <c r="F7" s="9"/>
      <c r="G7" s="9"/>
      <c r="H7" s="9"/>
      <c r="I7" s="10"/>
      <c r="J7" s="10"/>
    </row>
    <row r="8" spans="1:10" ht="23.25" customHeight="1">
      <c r="A8" s="31" t="s">
        <v>15</v>
      </c>
      <c r="B8" s="44" t="s">
        <v>10</v>
      </c>
      <c r="C8" s="173">
        <f>SUM(C9:C9)</f>
        <v>12000</v>
      </c>
      <c r="D8" s="9"/>
      <c r="E8" s="9"/>
      <c r="F8" s="9"/>
      <c r="G8" s="9"/>
      <c r="H8" s="9"/>
      <c r="I8" s="10"/>
      <c r="J8" s="10"/>
    </row>
    <row r="9" spans="1:10" ht="24.75" customHeight="1">
      <c r="A9" s="32" t="s">
        <v>12</v>
      </c>
      <c r="B9" s="172" t="s">
        <v>523</v>
      </c>
      <c r="C9" s="174">
        <v>12000</v>
      </c>
      <c r="D9" s="9"/>
      <c r="E9" s="9"/>
      <c r="F9" s="9"/>
      <c r="G9" s="9"/>
      <c r="H9" s="9"/>
      <c r="I9" s="10"/>
      <c r="J9" s="10"/>
    </row>
    <row r="10" spans="1:10" ht="19.5" customHeight="1">
      <c r="A10" s="31" t="s">
        <v>16</v>
      </c>
      <c r="B10" s="44" t="s">
        <v>9</v>
      </c>
      <c r="C10" s="173">
        <f>C11</f>
        <v>11600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12</v>
      </c>
      <c r="B11" s="172" t="s">
        <v>41</v>
      </c>
      <c r="C11" s="174">
        <f>SUM(C12:C14)</f>
        <v>11600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32"/>
      <c r="B12" s="172" t="s">
        <v>524</v>
      </c>
      <c r="C12" s="174">
        <v>8000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32"/>
      <c r="B13" s="172" t="s">
        <v>525</v>
      </c>
      <c r="C13" s="174">
        <v>600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32"/>
      <c r="B14" s="172" t="s">
        <v>526</v>
      </c>
      <c r="C14" s="174">
        <v>3000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31" t="s">
        <v>42</v>
      </c>
      <c r="B15" s="44" t="s">
        <v>80</v>
      </c>
      <c r="C15" s="173">
        <f>C7+C9-C10</f>
        <v>900</v>
      </c>
      <c r="D15" s="9"/>
      <c r="E15" s="9"/>
      <c r="F15" s="9"/>
      <c r="G15" s="9"/>
      <c r="H15" s="9"/>
      <c r="I15" s="10"/>
      <c r="J15" s="10"/>
    </row>
    <row r="16" spans="1:10" ht="15">
      <c r="A16" s="9"/>
      <c r="B16" s="9"/>
      <c r="C16" s="9"/>
      <c r="D16" s="9"/>
      <c r="E16" s="9"/>
      <c r="F16" s="9"/>
      <c r="G16" s="9"/>
      <c r="H16" s="9"/>
      <c r="I16" s="10"/>
      <c r="J16" s="10"/>
    </row>
    <row r="17" spans="1:10" ht="15">
      <c r="A17" s="9"/>
      <c r="B17" s="9"/>
      <c r="C17" s="9"/>
      <c r="D17" s="9"/>
      <c r="E17" s="9"/>
      <c r="F17" s="9"/>
      <c r="G17" s="9"/>
      <c r="H17" s="9"/>
      <c r="I17" s="10"/>
      <c r="J17" s="10"/>
    </row>
    <row r="18" spans="1:10" ht="15">
      <c r="A18" s="9"/>
      <c r="B18" s="9"/>
      <c r="C18" s="9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">
    <mergeCell ref="A2:C2"/>
    <mergeCell ref="A3:C3"/>
  </mergeCells>
  <printOptions horizontalCentered="1"/>
  <pageMargins left="0.5905511811023623" right="0.5905511811023623" top="0.31496062992125984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35" sqref="B3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04" t="s">
        <v>43</v>
      </c>
      <c r="B1" s="204"/>
      <c r="C1" s="204"/>
      <c r="D1" s="7"/>
      <c r="E1" s="7"/>
      <c r="F1" s="7"/>
      <c r="G1" s="7"/>
      <c r="H1" s="7"/>
      <c r="I1" s="7"/>
      <c r="J1" s="7"/>
    </row>
    <row r="2" spans="1:7" ht="19.5" customHeight="1">
      <c r="A2" s="204" t="s">
        <v>138</v>
      </c>
      <c r="B2" s="204"/>
      <c r="C2" s="204"/>
      <c r="D2" s="7"/>
      <c r="E2" s="7"/>
      <c r="F2" s="7"/>
      <c r="G2" s="7"/>
    </row>
    <row r="4" ht="12.75">
      <c r="C4" s="11" t="s">
        <v>46</v>
      </c>
    </row>
    <row r="5" spans="1:10" ht="19.5" customHeight="1">
      <c r="A5" s="20" t="s">
        <v>72</v>
      </c>
      <c r="B5" s="20" t="s">
        <v>0</v>
      </c>
      <c r="C5" s="20" t="s">
        <v>67</v>
      </c>
      <c r="D5" s="9"/>
      <c r="E5" s="9"/>
      <c r="F5" s="9"/>
      <c r="G5" s="9"/>
      <c r="H5" s="9"/>
      <c r="I5" s="10"/>
      <c r="J5" s="10"/>
    </row>
    <row r="6" spans="1:10" ht="19.5" customHeight="1">
      <c r="A6" s="31" t="s">
        <v>11</v>
      </c>
      <c r="B6" s="44" t="s">
        <v>78</v>
      </c>
      <c r="C6" s="31"/>
      <c r="D6" s="9"/>
      <c r="E6" s="9"/>
      <c r="F6" s="9"/>
      <c r="G6" s="9"/>
      <c r="H6" s="9"/>
      <c r="I6" s="10"/>
      <c r="J6" s="10"/>
    </row>
    <row r="7" spans="1:10" ht="19.5" customHeight="1">
      <c r="A7" s="31" t="s">
        <v>15</v>
      </c>
      <c r="B7" s="44" t="s">
        <v>10</v>
      </c>
      <c r="C7" s="31"/>
      <c r="D7" s="9"/>
      <c r="E7" s="9"/>
      <c r="F7" s="9"/>
      <c r="G7" s="9"/>
      <c r="H7" s="9"/>
      <c r="I7" s="10"/>
      <c r="J7" s="10"/>
    </row>
    <row r="8" spans="1:10" ht="19.5" customHeight="1">
      <c r="A8" s="45" t="s">
        <v>12</v>
      </c>
      <c r="B8" s="46"/>
      <c r="C8" s="45"/>
      <c r="D8" s="9"/>
      <c r="E8" s="9"/>
      <c r="F8" s="9"/>
      <c r="G8" s="9"/>
      <c r="H8" s="9"/>
      <c r="I8" s="10"/>
      <c r="J8" s="10"/>
    </row>
    <row r="9" spans="1:10" ht="19.5" customHeight="1">
      <c r="A9" s="36" t="s">
        <v>13</v>
      </c>
      <c r="B9" s="47"/>
      <c r="C9" s="36"/>
      <c r="D9" s="9"/>
      <c r="E9" s="9"/>
      <c r="F9" s="9"/>
      <c r="G9" s="9"/>
      <c r="H9" s="9"/>
      <c r="I9" s="10"/>
      <c r="J9" s="10"/>
    </row>
    <row r="10" spans="1:10" ht="19.5" customHeight="1">
      <c r="A10" s="39" t="s">
        <v>14</v>
      </c>
      <c r="B10" s="48"/>
      <c r="C10" s="39"/>
      <c r="D10" s="9"/>
      <c r="E10" s="9"/>
      <c r="F10" s="9"/>
      <c r="G10" s="9"/>
      <c r="H10" s="9"/>
      <c r="I10" s="10"/>
      <c r="J10" s="10"/>
    </row>
    <row r="11" spans="1:10" ht="19.5" customHeight="1">
      <c r="A11" s="31" t="s">
        <v>16</v>
      </c>
      <c r="B11" s="44" t="s">
        <v>9</v>
      </c>
      <c r="C11" s="31"/>
      <c r="D11" s="9"/>
      <c r="E11" s="9"/>
      <c r="F11" s="9"/>
      <c r="G11" s="9"/>
      <c r="H11" s="9"/>
      <c r="I11" s="10"/>
      <c r="J11" s="10"/>
    </row>
    <row r="12" spans="1:10" ht="19.5" customHeight="1">
      <c r="A12" s="34" t="s">
        <v>12</v>
      </c>
      <c r="B12" s="49" t="s">
        <v>41</v>
      </c>
      <c r="C12" s="34"/>
      <c r="D12" s="9"/>
      <c r="E12" s="9"/>
      <c r="F12" s="9"/>
      <c r="G12" s="9"/>
      <c r="H12" s="9"/>
      <c r="I12" s="10"/>
      <c r="J12" s="10"/>
    </row>
    <row r="13" spans="1:10" ht="15" customHeight="1">
      <c r="A13" s="36"/>
      <c r="B13" s="47"/>
      <c r="C13" s="36"/>
      <c r="D13" s="9"/>
      <c r="E13" s="9"/>
      <c r="F13" s="9"/>
      <c r="G13" s="9"/>
      <c r="H13" s="9"/>
      <c r="I13" s="10"/>
      <c r="J13" s="10"/>
    </row>
    <row r="14" spans="1:10" ht="15" customHeight="1">
      <c r="A14" s="36"/>
      <c r="B14" s="47"/>
      <c r="C14" s="36"/>
      <c r="D14" s="9"/>
      <c r="E14" s="9"/>
      <c r="F14" s="9"/>
      <c r="G14" s="9"/>
      <c r="H14" s="9"/>
      <c r="I14" s="10"/>
      <c r="J14" s="10"/>
    </row>
    <row r="15" spans="1:10" ht="19.5" customHeight="1">
      <c r="A15" s="36" t="s">
        <v>13</v>
      </c>
      <c r="B15" s="47" t="s">
        <v>44</v>
      </c>
      <c r="C15" s="36"/>
      <c r="D15" s="9"/>
      <c r="E15" s="9"/>
      <c r="F15" s="9"/>
      <c r="G15" s="9"/>
      <c r="H15" s="9"/>
      <c r="I15" s="10"/>
      <c r="J15" s="10"/>
    </row>
    <row r="16" spans="1:10" ht="15">
      <c r="A16" s="36"/>
      <c r="B16" s="50"/>
      <c r="C16" s="36"/>
      <c r="D16" s="9"/>
      <c r="E16" s="9"/>
      <c r="F16" s="9"/>
      <c r="G16" s="9"/>
      <c r="H16" s="9"/>
      <c r="I16" s="10"/>
      <c r="J16" s="10"/>
    </row>
    <row r="17" spans="1:10" ht="15" customHeight="1">
      <c r="A17" s="39"/>
      <c r="B17" s="51"/>
      <c r="C17" s="39"/>
      <c r="D17" s="9"/>
      <c r="E17" s="9"/>
      <c r="F17" s="9"/>
      <c r="G17" s="9"/>
      <c r="H17" s="9"/>
      <c r="I17" s="10"/>
      <c r="J17" s="10"/>
    </row>
    <row r="18" spans="1:10" ht="19.5" customHeight="1">
      <c r="A18" s="31" t="s">
        <v>42</v>
      </c>
      <c r="B18" s="44" t="s">
        <v>80</v>
      </c>
      <c r="C18" s="31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6" sqref="D16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204" t="s">
        <v>75</v>
      </c>
      <c r="B1" s="204"/>
      <c r="C1" s="204"/>
      <c r="D1" s="204"/>
      <c r="E1" s="204"/>
    </row>
    <row r="2" spans="1:5" ht="15" customHeight="1">
      <c r="A2" s="7"/>
      <c r="B2" s="7"/>
      <c r="C2" s="7"/>
      <c r="D2" s="7"/>
      <c r="E2" s="7"/>
    </row>
    <row r="3" spans="1:5" ht="12.75">
      <c r="A3" s="2"/>
      <c r="B3" s="2"/>
      <c r="C3" s="2"/>
      <c r="D3" s="2"/>
      <c r="E3" s="12" t="s">
        <v>46</v>
      </c>
    </row>
    <row r="4" spans="1:5" s="1" customFormat="1" ht="19.5" customHeight="1">
      <c r="A4" s="25" t="s">
        <v>72</v>
      </c>
      <c r="B4" s="25" t="s">
        <v>2</v>
      </c>
      <c r="C4" s="25" t="s">
        <v>3</v>
      </c>
      <c r="D4" s="25" t="s">
        <v>52</v>
      </c>
      <c r="E4" s="25" t="s">
        <v>8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26"/>
      <c r="B6" s="26"/>
      <c r="C6" s="26"/>
      <c r="D6" s="26"/>
      <c r="E6" s="26"/>
    </row>
    <row r="7" spans="1:5" ht="30" customHeight="1">
      <c r="A7" s="27"/>
      <c r="B7" s="27"/>
      <c r="C7" s="27"/>
      <c r="D7" s="27"/>
      <c r="E7" s="27"/>
    </row>
    <row r="8" spans="1:5" ht="30" customHeight="1">
      <c r="A8" s="27"/>
      <c r="B8" s="27"/>
      <c r="C8" s="27"/>
      <c r="D8" s="27"/>
      <c r="E8" s="27"/>
    </row>
    <row r="9" spans="1:5" ht="30" customHeight="1">
      <c r="A9" s="27"/>
      <c r="B9" s="27"/>
      <c r="C9" s="27"/>
      <c r="D9" s="27"/>
      <c r="E9" s="27"/>
    </row>
    <row r="10" spans="1:5" ht="30" customHeight="1">
      <c r="A10" s="28"/>
      <c r="B10" s="28"/>
      <c r="C10" s="28"/>
      <c r="D10" s="28"/>
      <c r="E10" s="28"/>
    </row>
    <row r="11" spans="1:5" ht="19.5" customHeight="1">
      <c r="A11" s="242" t="s">
        <v>183</v>
      </c>
      <c r="B11" s="242"/>
      <c r="C11" s="242"/>
      <c r="D11" s="242"/>
      <c r="E11" s="24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26" sqref="B26"/>
    </sheetView>
  </sheetViews>
  <sheetFormatPr defaultColWidth="9.00390625" defaultRowHeight="12.75"/>
  <cols>
    <col min="1" max="1" width="4.25390625" style="2" customWidth="1"/>
    <col min="2" max="2" width="22.25390625" style="4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40" t="s">
        <v>86</v>
      </c>
      <c r="B1" s="240"/>
      <c r="C1" s="240"/>
      <c r="D1" s="240"/>
      <c r="E1" s="240"/>
      <c r="F1" s="240"/>
    </row>
    <row r="2" spans="1:6" ht="65.25" customHeight="1">
      <c r="A2" s="20" t="s">
        <v>72</v>
      </c>
      <c r="B2" s="20" t="s">
        <v>81</v>
      </c>
      <c r="C2" s="20" t="s">
        <v>82</v>
      </c>
      <c r="D2" s="21" t="s">
        <v>83</v>
      </c>
      <c r="E2" s="21" t="s">
        <v>84</v>
      </c>
      <c r="F2" s="21" t="s">
        <v>85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3" customFormat="1" ht="47.25" customHeight="1">
      <c r="A4" s="259" t="s">
        <v>12</v>
      </c>
      <c r="B4" s="258"/>
      <c r="C4" s="252"/>
      <c r="D4" s="252"/>
      <c r="E4" s="255"/>
      <c r="F4" s="52"/>
    </row>
    <row r="5" spans="1:6" s="53" customFormat="1" ht="47.25" customHeight="1">
      <c r="A5" s="260"/>
      <c r="B5" s="258"/>
      <c r="C5" s="253"/>
      <c r="D5" s="253"/>
      <c r="E5" s="256"/>
      <c r="F5" s="54"/>
    </row>
    <row r="6" spans="1:7" s="53" customFormat="1" ht="47.25" customHeight="1">
      <c r="A6" s="261"/>
      <c r="B6" s="258"/>
      <c r="C6" s="254"/>
      <c r="D6" s="254"/>
      <c r="E6" s="257"/>
      <c r="F6" s="54"/>
      <c r="G6" s="53" t="s">
        <v>26</v>
      </c>
    </row>
    <row r="7" spans="1:6" s="53" customFormat="1" ht="47.25" customHeight="1">
      <c r="A7" s="259" t="s">
        <v>13</v>
      </c>
      <c r="B7" s="258"/>
      <c r="C7" s="252"/>
      <c r="D7" s="252"/>
      <c r="E7" s="255"/>
      <c r="F7" s="52"/>
    </row>
    <row r="8" spans="1:6" s="53" customFormat="1" ht="47.25" customHeight="1">
      <c r="A8" s="260"/>
      <c r="B8" s="258"/>
      <c r="C8" s="253"/>
      <c r="D8" s="253"/>
      <c r="E8" s="256"/>
      <c r="F8" s="54"/>
    </row>
    <row r="9" spans="1:6" s="53" customFormat="1" ht="47.25" customHeight="1">
      <c r="A9" s="261"/>
      <c r="B9" s="258"/>
      <c r="C9" s="254"/>
      <c r="D9" s="254"/>
      <c r="E9" s="257"/>
      <c r="F9" s="54"/>
    </row>
    <row r="10" spans="1:6" ht="20.25" customHeight="1">
      <c r="A10" s="30" t="s">
        <v>14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tabSelected="1" workbookViewId="0" topLeftCell="A13">
      <selection activeCell="C21" sqref="C21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04" t="s">
        <v>156</v>
      </c>
      <c r="B1" s="204"/>
      <c r="C1" s="204"/>
      <c r="D1" s="204"/>
      <c r="E1" s="204"/>
      <c r="F1" s="204"/>
      <c r="G1" s="204"/>
      <c r="H1" s="204"/>
      <c r="I1" s="204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84" t="s">
        <v>46</v>
      </c>
    </row>
    <row r="4" spans="1:9" s="66" customFormat="1" ht="35.25" customHeight="1">
      <c r="A4" s="191" t="s">
        <v>72</v>
      </c>
      <c r="B4" s="191" t="s">
        <v>0</v>
      </c>
      <c r="C4" s="195" t="s">
        <v>155</v>
      </c>
      <c r="D4" s="262" t="s">
        <v>139</v>
      </c>
      <c r="E4" s="262"/>
      <c r="F4" s="262"/>
      <c r="G4" s="262"/>
      <c r="H4" s="262"/>
      <c r="I4" s="262"/>
    </row>
    <row r="5" spans="1:9" s="66" customFormat="1" ht="23.25" customHeight="1">
      <c r="A5" s="191"/>
      <c r="B5" s="191"/>
      <c r="C5" s="190"/>
      <c r="D5" s="81">
        <v>2007</v>
      </c>
      <c r="E5" s="81">
        <v>2008</v>
      </c>
      <c r="F5" s="81">
        <v>2009</v>
      </c>
      <c r="G5" s="81">
        <v>2010</v>
      </c>
      <c r="H5" s="81">
        <v>2011</v>
      </c>
      <c r="I5" s="81">
        <v>2012</v>
      </c>
    </row>
    <row r="6" spans="1:9" s="80" customFormat="1" ht="8.25">
      <c r="A6" s="79">
        <v>1</v>
      </c>
      <c r="B6" s="79">
        <v>2</v>
      </c>
      <c r="C6" s="79">
        <v>3</v>
      </c>
      <c r="D6" s="79">
        <v>4</v>
      </c>
      <c r="E6" s="79">
        <v>5</v>
      </c>
      <c r="F6" s="79">
        <v>6</v>
      </c>
      <c r="G6" s="79">
        <v>7</v>
      </c>
      <c r="H6" s="79">
        <v>8</v>
      </c>
      <c r="I6" s="79">
        <v>9</v>
      </c>
    </row>
    <row r="7" spans="1:9" s="66" customFormat="1" ht="22.5" customHeight="1">
      <c r="A7" s="63" t="s">
        <v>12</v>
      </c>
      <c r="B7" s="83" t="s">
        <v>549</v>
      </c>
      <c r="C7" s="163"/>
      <c r="D7" s="163"/>
      <c r="E7" s="163"/>
      <c r="F7" s="163"/>
      <c r="G7" s="163"/>
      <c r="H7" s="163"/>
      <c r="I7" s="163"/>
    </row>
    <row r="8" spans="1:9" s="64" customFormat="1" ht="15" customHeight="1">
      <c r="A8" s="74" t="s">
        <v>140</v>
      </c>
      <c r="B8" s="76" t="s">
        <v>141</v>
      </c>
      <c r="C8" s="186">
        <f aca="true" t="shared" si="0" ref="C8:I8">SUM(C9:C11,C13)</f>
        <v>1019072</v>
      </c>
      <c r="D8" s="186">
        <f t="shared" si="0"/>
        <v>1368832</v>
      </c>
      <c r="E8" s="186">
        <f t="shared" si="0"/>
        <v>1725807</v>
      </c>
      <c r="F8" s="186">
        <f t="shared" si="0"/>
        <v>2261000</v>
      </c>
      <c r="G8" s="186">
        <f t="shared" si="0"/>
        <v>500000</v>
      </c>
      <c r="H8" s="186">
        <f t="shared" si="0"/>
        <v>0</v>
      </c>
      <c r="I8" s="186">
        <f t="shared" si="0"/>
        <v>0</v>
      </c>
    </row>
    <row r="9" spans="1:9" s="64" customFormat="1" ht="15" customHeight="1">
      <c r="A9" s="78"/>
      <c r="B9" s="77" t="s">
        <v>142</v>
      </c>
      <c r="C9" s="186">
        <v>143750</v>
      </c>
      <c r="D9" s="186">
        <v>40000</v>
      </c>
      <c r="E9" s="186">
        <v>0</v>
      </c>
      <c r="F9" s="186">
        <f>E9+F16-F21</f>
        <v>0</v>
      </c>
      <c r="G9" s="186">
        <f>F9+G16-G21</f>
        <v>0</v>
      </c>
      <c r="H9" s="186">
        <f>G9+H16-H21</f>
        <v>0</v>
      </c>
      <c r="I9" s="186">
        <f>H9+I16-I21</f>
        <v>0</v>
      </c>
    </row>
    <row r="10" spans="1:9" s="64" customFormat="1" ht="15" customHeight="1">
      <c r="A10" s="78"/>
      <c r="B10" s="77" t="s">
        <v>143</v>
      </c>
      <c r="C10" s="186">
        <v>875322</v>
      </c>
      <c r="D10" s="186">
        <v>1328832</v>
      </c>
      <c r="E10" s="186">
        <v>1725807</v>
      </c>
      <c r="F10" s="186">
        <v>2261000</v>
      </c>
      <c r="G10" s="186">
        <v>500000</v>
      </c>
      <c r="H10" s="186"/>
      <c r="I10" s="186"/>
    </row>
    <row r="11" spans="1:9" s="64" customFormat="1" ht="15" customHeight="1">
      <c r="A11" s="78"/>
      <c r="B11" s="77" t="s">
        <v>144</v>
      </c>
      <c r="C11" s="186"/>
      <c r="D11" s="186">
        <f>C11+D18-D23</f>
        <v>0</v>
      </c>
      <c r="E11" s="186"/>
      <c r="F11" s="186"/>
      <c r="G11" s="186">
        <f>F11+G18-G23</f>
        <v>0</v>
      </c>
      <c r="H11" s="186">
        <f>G11+H18-H23</f>
        <v>0</v>
      </c>
      <c r="I11" s="186">
        <f>H11+I18-I23</f>
        <v>0</v>
      </c>
    </row>
    <row r="12" spans="1:9" s="64" customFormat="1" ht="15" customHeight="1">
      <c r="A12" s="78"/>
      <c r="B12" s="93" t="s">
        <v>193</v>
      </c>
      <c r="C12" s="186">
        <v>320879</v>
      </c>
      <c r="D12" s="186"/>
      <c r="E12" s="186">
        <v>919355</v>
      </c>
      <c r="F12" s="186">
        <v>1320750</v>
      </c>
      <c r="G12" s="186">
        <f>F12+G19-G26</f>
        <v>0</v>
      </c>
      <c r="H12" s="186">
        <f>G12+H19-H26</f>
        <v>0</v>
      </c>
      <c r="I12" s="186">
        <f>H12+I19-I26</f>
        <v>0</v>
      </c>
    </row>
    <row r="13" spans="1:9" s="64" customFormat="1" ht="15" customHeight="1">
      <c r="A13" s="78"/>
      <c r="B13" s="95" t="s">
        <v>197</v>
      </c>
      <c r="C13" s="186"/>
      <c r="D13" s="187" t="s">
        <v>199</v>
      </c>
      <c r="E13" s="187" t="s">
        <v>199</v>
      </c>
      <c r="F13" s="187" t="s">
        <v>199</v>
      </c>
      <c r="G13" s="187" t="s">
        <v>199</v>
      </c>
      <c r="H13" s="187" t="s">
        <v>199</v>
      </c>
      <c r="I13" s="187" t="s">
        <v>199</v>
      </c>
    </row>
    <row r="14" spans="1:9" s="64" customFormat="1" ht="15" customHeight="1">
      <c r="A14" s="78"/>
      <c r="B14" s="93" t="s">
        <v>196</v>
      </c>
      <c r="C14" s="186"/>
      <c r="D14" s="187" t="s">
        <v>199</v>
      </c>
      <c r="E14" s="187" t="s">
        <v>199</v>
      </c>
      <c r="F14" s="187" t="s">
        <v>199</v>
      </c>
      <c r="G14" s="187" t="s">
        <v>199</v>
      </c>
      <c r="H14" s="187" t="s">
        <v>199</v>
      </c>
      <c r="I14" s="187" t="s">
        <v>199</v>
      </c>
    </row>
    <row r="15" spans="1:9" s="64" customFormat="1" ht="15" customHeight="1">
      <c r="A15" s="74" t="s">
        <v>145</v>
      </c>
      <c r="B15" s="76" t="s">
        <v>146</v>
      </c>
      <c r="C15" s="186">
        <f aca="true" t="shared" si="1" ref="C15:I15">SUM(C16:C18)</f>
        <v>450000</v>
      </c>
      <c r="D15" s="186">
        <f t="shared" si="1"/>
        <v>858832</v>
      </c>
      <c r="E15" s="186">
        <f t="shared" si="1"/>
        <v>1225807</v>
      </c>
      <c r="F15" s="186">
        <f t="shared" si="1"/>
        <v>1761000</v>
      </c>
      <c r="G15" s="186">
        <f t="shared" si="1"/>
        <v>0</v>
      </c>
      <c r="H15" s="186">
        <f t="shared" si="1"/>
        <v>0</v>
      </c>
      <c r="I15" s="186">
        <f t="shared" si="1"/>
        <v>0</v>
      </c>
    </row>
    <row r="16" spans="1:9" s="64" customFormat="1" ht="15" customHeight="1">
      <c r="A16" s="78"/>
      <c r="B16" s="77" t="s">
        <v>147</v>
      </c>
      <c r="C16" s="186"/>
      <c r="D16" s="186"/>
      <c r="E16" s="186"/>
      <c r="F16" s="186"/>
      <c r="G16" s="186"/>
      <c r="H16" s="186"/>
      <c r="I16" s="186"/>
    </row>
    <row r="17" spans="1:9" s="64" customFormat="1" ht="15" customHeight="1">
      <c r="A17" s="78"/>
      <c r="B17" s="77" t="s">
        <v>198</v>
      </c>
      <c r="C17" s="186">
        <v>450000</v>
      </c>
      <c r="D17" s="186">
        <v>858832</v>
      </c>
      <c r="E17" s="186">
        <v>1225807</v>
      </c>
      <c r="F17" s="186">
        <v>1761000</v>
      </c>
      <c r="G17" s="186">
        <v>0</v>
      </c>
      <c r="H17" s="186"/>
      <c r="I17" s="186"/>
    </row>
    <row r="18" spans="1:9" s="64" customFormat="1" ht="15" customHeight="1">
      <c r="A18" s="78"/>
      <c r="B18" s="77" t="s">
        <v>111</v>
      </c>
      <c r="C18" s="186"/>
      <c r="D18" s="186"/>
      <c r="E18" s="186"/>
      <c r="F18" s="186"/>
      <c r="G18" s="186"/>
      <c r="H18" s="186"/>
      <c r="I18" s="186"/>
    </row>
    <row r="19" spans="1:9" s="64" customFormat="1" ht="15" customHeight="1">
      <c r="A19" s="74"/>
      <c r="B19" s="93" t="s">
        <v>193</v>
      </c>
      <c r="C19" s="188"/>
      <c r="D19" s="188"/>
      <c r="E19" s="188">
        <v>919355</v>
      </c>
      <c r="F19" s="188">
        <v>1320750</v>
      </c>
      <c r="G19" s="188"/>
      <c r="H19" s="188"/>
      <c r="I19" s="188"/>
    </row>
    <row r="20" spans="1:9" s="66" customFormat="1" ht="22.5" customHeight="1">
      <c r="A20" s="63" t="s">
        <v>13</v>
      </c>
      <c r="B20" s="83" t="s">
        <v>185</v>
      </c>
      <c r="C20" s="189">
        <f aca="true" t="shared" si="2" ref="C20:H20">SUM(C21:C25)</f>
        <v>377129</v>
      </c>
      <c r="D20" s="189">
        <f t="shared" si="2"/>
        <v>532072</v>
      </c>
      <c r="E20" s="189">
        <f t="shared" si="2"/>
        <v>896752</v>
      </c>
      <c r="F20" s="189">
        <f t="shared" si="2"/>
        <v>1265647</v>
      </c>
      <c r="G20" s="189">
        <f t="shared" si="2"/>
        <v>1801980</v>
      </c>
      <c r="H20" s="189">
        <f t="shared" si="2"/>
        <v>516250</v>
      </c>
      <c r="I20" s="189">
        <f>SUM(I21:I25)</f>
        <v>0</v>
      </c>
    </row>
    <row r="21" spans="1:9" s="64" customFormat="1" ht="15" customHeight="1">
      <c r="A21" s="78"/>
      <c r="B21" s="77" t="s">
        <v>216</v>
      </c>
      <c r="C21" s="186">
        <v>377129</v>
      </c>
      <c r="D21" s="186">
        <v>103750</v>
      </c>
      <c r="E21" s="186">
        <v>40000</v>
      </c>
      <c r="F21" s="186"/>
      <c r="G21" s="186"/>
      <c r="H21" s="186"/>
      <c r="I21" s="186"/>
    </row>
    <row r="22" spans="1:9" s="64" customFormat="1" ht="15" customHeight="1">
      <c r="A22" s="78"/>
      <c r="B22" s="77" t="s">
        <v>217</v>
      </c>
      <c r="C22" s="186"/>
      <c r="D22" s="186">
        <v>405322</v>
      </c>
      <c r="E22" s="186">
        <v>828832</v>
      </c>
      <c r="F22" s="186">
        <v>1225807</v>
      </c>
      <c r="G22" s="186">
        <v>1761000</v>
      </c>
      <c r="H22" s="186">
        <v>500000</v>
      </c>
      <c r="I22" s="186"/>
    </row>
    <row r="23" spans="1:9" s="64" customFormat="1" ht="15" customHeight="1">
      <c r="A23" s="78"/>
      <c r="B23" s="77" t="s">
        <v>148</v>
      </c>
      <c r="C23" s="186"/>
      <c r="D23" s="186"/>
      <c r="E23" s="186"/>
      <c r="F23" s="186"/>
      <c r="G23" s="186"/>
      <c r="H23" s="186"/>
      <c r="I23" s="186"/>
    </row>
    <row r="24" spans="1:9" s="64" customFormat="1" ht="15" customHeight="1">
      <c r="A24" s="78"/>
      <c r="B24" s="77" t="s">
        <v>149</v>
      </c>
      <c r="C24" s="186"/>
      <c r="D24" s="186">
        <v>23000</v>
      </c>
      <c r="E24" s="186">
        <v>27920</v>
      </c>
      <c r="F24" s="186">
        <v>39840</v>
      </c>
      <c r="G24" s="186">
        <v>40980</v>
      </c>
      <c r="H24" s="186">
        <v>16250</v>
      </c>
      <c r="I24" s="186"/>
    </row>
    <row r="25" spans="1:9" s="64" customFormat="1" ht="15" customHeight="1">
      <c r="A25" s="78"/>
      <c r="B25" s="77" t="s">
        <v>150</v>
      </c>
      <c r="C25" s="186"/>
      <c r="D25" s="186"/>
      <c r="E25" s="186"/>
      <c r="F25" s="186"/>
      <c r="G25" s="186"/>
      <c r="H25" s="186"/>
      <c r="I25" s="186"/>
    </row>
    <row r="26" spans="1:9" s="64" customFormat="1" ht="15" customHeight="1">
      <c r="A26" s="74"/>
      <c r="B26" s="93" t="s">
        <v>194</v>
      </c>
      <c r="C26" s="186">
        <v>320879</v>
      </c>
      <c r="D26" s="186"/>
      <c r="E26" s="186"/>
      <c r="F26" s="186">
        <v>919355</v>
      </c>
      <c r="G26" s="186">
        <v>1320750</v>
      </c>
      <c r="H26" s="186"/>
      <c r="I26" s="186"/>
    </row>
    <row r="27" spans="1:9" s="66" customFormat="1" ht="22.5" customHeight="1">
      <c r="A27" s="63" t="s">
        <v>14</v>
      </c>
      <c r="B27" s="83" t="s">
        <v>151</v>
      </c>
      <c r="C27" s="189">
        <v>14950014</v>
      </c>
      <c r="D27" s="189">
        <v>16130490</v>
      </c>
      <c r="E27" s="189">
        <v>20006332</v>
      </c>
      <c r="F27" s="189">
        <v>21642040</v>
      </c>
      <c r="G27" s="189">
        <v>20913059</v>
      </c>
      <c r="H27" s="189">
        <v>20191915</v>
      </c>
      <c r="I27" s="189"/>
    </row>
    <row r="28" spans="1:9" s="66" customFormat="1" ht="22.5" customHeight="1">
      <c r="A28" s="63"/>
      <c r="B28" s="94" t="s">
        <v>195</v>
      </c>
      <c r="C28" s="189">
        <v>3021786</v>
      </c>
      <c r="D28" s="189">
        <v>3590914</v>
      </c>
      <c r="E28" s="189">
        <v>6405372</v>
      </c>
      <c r="F28" s="189">
        <v>7643885</v>
      </c>
      <c r="G28" s="189">
        <v>6100543</v>
      </c>
      <c r="H28" s="189">
        <v>4501370</v>
      </c>
      <c r="I28" s="189"/>
    </row>
    <row r="29" spans="1:9" s="92" customFormat="1" ht="22.5" customHeight="1">
      <c r="A29" s="63" t="s">
        <v>1</v>
      </c>
      <c r="B29" s="83" t="s">
        <v>186</v>
      </c>
      <c r="C29" s="189">
        <v>16265682</v>
      </c>
      <c r="D29" s="189">
        <v>16480250</v>
      </c>
      <c r="E29" s="189">
        <v>20363307</v>
      </c>
      <c r="F29" s="189">
        <v>22177233</v>
      </c>
      <c r="G29" s="189">
        <v>18652059</v>
      </c>
      <c r="H29" s="189">
        <v>19691915</v>
      </c>
      <c r="I29" s="189"/>
    </row>
    <row r="30" spans="1:9" s="92" customFormat="1" ht="22.5" customHeight="1">
      <c r="A30" s="63" t="s">
        <v>19</v>
      </c>
      <c r="B30" s="83" t="s">
        <v>187</v>
      </c>
      <c r="C30" s="189">
        <f aca="true" t="shared" si="3" ref="C30:I30">C27-C29</f>
        <v>-1315668</v>
      </c>
      <c r="D30" s="189">
        <f t="shared" si="3"/>
        <v>-349760</v>
      </c>
      <c r="E30" s="189">
        <f t="shared" si="3"/>
        <v>-356975</v>
      </c>
      <c r="F30" s="189">
        <f t="shared" si="3"/>
        <v>-535193</v>
      </c>
      <c r="G30" s="189">
        <f t="shared" si="3"/>
        <v>2261000</v>
      </c>
      <c r="H30" s="189">
        <f t="shared" si="3"/>
        <v>500000</v>
      </c>
      <c r="I30" s="189">
        <f t="shared" si="3"/>
        <v>0</v>
      </c>
    </row>
    <row r="31" spans="1:9" s="66" customFormat="1" ht="22.5" customHeight="1">
      <c r="A31" s="63" t="s">
        <v>22</v>
      </c>
      <c r="B31" s="83" t="s">
        <v>152</v>
      </c>
      <c r="C31" s="189"/>
      <c r="D31" s="189"/>
      <c r="E31" s="189"/>
      <c r="F31" s="189"/>
      <c r="G31" s="189"/>
      <c r="H31" s="189"/>
      <c r="I31" s="189"/>
    </row>
    <row r="32" spans="1:9" s="64" customFormat="1" ht="15" customHeight="1">
      <c r="A32" s="74"/>
      <c r="B32" s="75" t="s">
        <v>153</v>
      </c>
      <c r="C32" s="186">
        <f aca="true" t="shared" si="4" ref="C32:H32">IF(C27&gt;0,C8/C27*100,"")</f>
        <v>6.816528733685468</v>
      </c>
      <c r="D32" s="186">
        <f t="shared" si="4"/>
        <v>8.485991436094006</v>
      </c>
      <c r="E32" s="186">
        <f t="shared" si="4"/>
        <v>8.626303912181402</v>
      </c>
      <c r="F32" s="186">
        <f t="shared" si="4"/>
        <v>10.447259130839791</v>
      </c>
      <c r="G32" s="186">
        <f t="shared" si="4"/>
        <v>2.390850616354116</v>
      </c>
      <c r="H32" s="186">
        <f t="shared" si="4"/>
        <v>0</v>
      </c>
      <c r="I32" s="186">
        <f>IF(I27&gt;0,I8/I27*100,"")</f>
      </c>
    </row>
    <row r="33" spans="1:9" s="64" customFormat="1" ht="15" customHeight="1">
      <c r="A33" s="74"/>
      <c r="B33" s="75" t="s">
        <v>214</v>
      </c>
      <c r="C33" s="186">
        <f aca="true" t="shared" si="5" ref="C33:I33">IF(C27&gt;0,IF(C32&gt;60,(C8-C12)/C27*100,""),"")</f>
      </c>
      <c r="D33" s="186">
        <f t="shared" si="5"/>
      </c>
      <c r="E33" s="186">
        <f t="shared" si="5"/>
      </c>
      <c r="F33" s="186">
        <f t="shared" si="5"/>
      </c>
      <c r="G33" s="186">
        <f t="shared" si="5"/>
      </c>
      <c r="H33" s="186">
        <f t="shared" si="5"/>
      </c>
      <c r="I33" s="186">
        <f t="shared" si="5"/>
      </c>
    </row>
    <row r="34" spans="1:9" s="64" customFormat="1" ht="15" customHeight="1">
      <c r="A34" s="74"/>
      <c r="B34" s="75" t="s">
        <v>154</v>
      </c>
      <c r="C34" s="186">
        <f aca="true" t="shared" si="6" ref="C34:H34">IF(C27&gt;0,C20/C27*100,"")</f>
        <v>2.5225996443882925</v>
      </c>
      <c r="D34" s="186">
        <f t="shared" si="6"/>
        <v>3.298548277206706</v>
      </c>
      <c r="E34" s="186">
        <f t="shared" si="6"/>
        <v>4.4823408908739495</v>
      </c>
      <c r="F34" s="186">
        <f t="shared" si="6"/>
        <v>5.848094726744798</v>
      </c>
      <c r="G34" s="186">
        <f t="shared" si="6"/>
        <v>8.616529987315582</v>
      </c>
      <c r="H34" s="186">
        <f t="shared" si="6"/>
        <v>2.5567163887130073</v>
      </c>
      <c r="I34" s="186">
        <f>IF(I27&gt;0,I20/I27*100,"")</f>
      </c>
    </row>
    <row r="35" spans="1:9" s="64" customFormat="1" ht="15" customHeight="1">
      <c r="A35" s="74"/>
      <c r="B35" s="75" t="s">
        <v>215</v>
      </c>
      <c r="C35" s="186">
        <f aca="true" t="shared" si="7" ref="C35:I35">IF(C27&gt;0,IF(C34&gt;15,(C20-C26)/C27*100,""),"")</f>
      </c>
      <c r="D35" s="186">
        <f t="shared" si="7"/>
      </c>
      <c r="E35" s="186">
        <f t="shared" si="7"/>
      </c>
      <c r="F35" s="186">
        <f t="shared" si="7"/>
      </c>
      <c r="G35" s="186">
        <f t="shared" si="7"/>
      </c>
      <c r="H35" s="186">
        <f t="shared" si="7"/>
      </c>
      <c r="I35" s="186">
        <f t="shared" si="7"/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0"/>
  <sheetViews>
    <sheetView zoomScale="75" zoomScaleNormal="75" workbookViewId="0" topLeftCell="A295">
      <selection activeCell="G226" sqref="G226"/>
    </sheetView>
  </sheetViews>
  <sheetFormatPr defaultColWidth="9.00390625" defaultRowHeight="12.75"/>
  <cols>
    <col min="1" max="1" width="4.875" style="2" customWidth="1"/>
    <col min="2" max="2" width="6.00390625" style="2" customWidth="1"/>
    <col min="3" max="3" width="4.75390625" style="2" customWidth="1"/>
    <col min="4" max="4" width="33.75390625" style="2" customWidth="1"/>
    <col min="5" max="5" width="12.00390625" style="2" customWidth="1"/>
    <col min="6" max="8" width="11.625" style="2" customWidth="1"/>
    <col min="9" max="11" width="10.75390625" style="2" customWidth="1"/>
    <col min="12" max="12" width="11.75390625" style="2" customWidth="1"/>
  </cols>
  <sheetData>
    <row r="1" spans="9:12" ht="37.5" customHeight="1">
      <c r="I1" s="203" t="s">
        <v>539</v>
      </c>
      <c r="J1" s="203"/>
      <c r="K1" s="203"/>
      <c r="L1" s="203"/>
    </row>
    <row r="2" spans="1:12" ht="18">
      <c r="A2" s="204" t="s">
        <v>91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7" ht="18">
      <c r="A3" s="3"/>
      <c r="B3" s="3"/>
      <c r="C3" s="3"/>
      <c r="D3" s="3"/>
      <c r="E3" s="3"/>
      <c r="F3" s="3"/>
      <c r="G3" s="3"/>
    </row>
    <row r="4" spans="1:12" ht="12.75">
      <c r="A4" s="60"/>
      <c r="B4" s="60"/>
      <c r="C4" s="60"/>
      <c r="D4" s="60"/>
      <c r="E4" s="60"/>
      <c r="F4" s="60"/>
      <c r="H4" s="18"/>
      <c r="I4" s="18"/>
      <c r="J4" s="18"/>
      <c r="K4" s="18"/>
      <c r="L4" s="62" t="s">
        <v>65</v>
      </c>
    </row>
    <row r="5" spans="1:12" s="64" customFormat="1" ht="18.75" customHeight="1">
      <c r="A5" s="191" t="s">
        <v>2</v>
      </c>
      <c r="B5" s="191" t="s">
        <v>3</v>
      </c>
      <c r="C5" s="195" t="s">
        <v>308</v>
      </c>
      <c r="D5" s="191" t="s">
        <v>17</v>
      </c>
      <c r="E5" s="191" t="s">
        <v>137</v>
      </c>
      <c r="F5" s="191" t="s">
        <v>6</v>
      </c>
      <c r="G5" s="191"/>
      <c r="H5" s="191"/>
      <c r="I5" s="191"/>
      <c r="J5" s="191"/>
      <c r="K5" s="191"/>
      <c r="L5" s="191"/>
    </row>
    <row r="6" spans="1:12" s="64" customFormat="1" ht="20.25" customHeight="1">
      <c r="A6" s="191"/>
      <c r="B6" s="191"/>
      <c r="C6" s="196"/>
      <c r="D6" s="191"/>
      <c r="E6" s="191"/>
      <c r="F6" s="191" t="s">
        <v>41</v>
      </c>
      <c r="G6" s="191" t="s">
        <v>106</v>
      </c>
      <c r="H6" s="191"/>
      <c r="I6" s="191"/>
      <c r="J6" s="191"/>
      <c r="K6" s="191"/>
      <c r="L6" s="191" t="s">
        <v>44</v>
      </c>
    </row>
    <row r="7" spans="1:12" s="64" customFormat="1" ht="63.75">
      <c r="A7" s="191"/>
      <c r="B7" s="191"/>
      <c r="C7" s="190"/>
      <c r="D7" s="191"/>
      <c r="E7" s="191"/>
      <c r="F7" s="191"/>
      <c r="G7" s="81" t="s">
        <v>135</v>
      </c>
      <c r="H7" s="81" t="s">
        <v>136</v>
      </c>
      <c r="I7" s="81" t="s">
        <v>131</v>
      </c>
      <c r="J7" s="81" t="s">
        <v>133</v>
      </c>
      <c r="K7" s="81" t="s">
        <v>134</v>
      </c>
      <c r="L7" s="191"/>
    </row>
    <row r="8" spans="1:12" s="64" customFormat="1" ht="6" customHeight="1">
      <c r="A8" s="65">
        <v>1</v>
      </c>
      <c r="B8" s="65">
        <v>2</v>
      </c>
      <c r="C8" s="65">
        <v>3</v>
      </c>
      <c r="D8" s="65">
        <v>5</v>
      </c>
      <c r="E8" s="65">
        <v>5</v>
      </c>
      <c r="F8" s="65">
        <v>6</v>
      </c>
      <c r="G8" s="65">
        <v>7</v>
      </c>
      <c r="H8" s="65">
        <v>8</v>
      </c>
      <c r="I8" s="65">
        <v>9</v>
      </c>
      <c r="J8" s="65">
        <v>10</v>
      </c>
      <c r="K8" s="65">
        <v>11</v>
      </c>
      <c r="L8" s="65">
        <v>12</v>
      </c>
    </row>
    <row r="9" spans="1:12" s="64" customFormat="1" ht="15.75">
      <c r="A9" s="109" t="s">
        <v>301</v>
      </c>
      <c r="B9" s="110"/>
      <c r="C9" s="110"/>
      <c r="D9" s="111" t="s">
        <v>326</v>
      </c>
      <c r="E9" s="162">
        <f aca="true" t="shared" si="0" ref="E9:L9">E10+E12</f>
        <v>481470</v>
      </c>
      <c r="F9" s="162">
        <f t="shared" si="0"/>
        <v>570</v>
      </c>
      <c r="G9" s="162">
        <f t="shared" si="0"/>
        <v>0</v>
      </c>
      <c r="H9" s="162">
        <f t="shared" si="0"/>
        <v>0</v>
      </c>
      <c r="I9" s="162">
        <f t="shared" si="0"/>
        <v>0</v>
      </c>
      <c r="J9" s="162">
        <f t="shared" si="0"/>
        <v>0</v>
      </c>
      <c r="K9" s="162">
        <f t="shared" si="0"/>
        <v>0</v>
      </c>
      <c r="L9" s="162">
        <f t="shared" si="0"/>
        <v>480900</v>
      </c>
    </row>
    <row r="10" spans="1:12" s="64" customFormat="1" ht="25.5">
      <c r="A10" s="109"/>
      <c r="B10" s="112" t="s">
        <v>303</v>
      </c>
      <c r="C10" s="110"/>
      <c r="D10" s="113" t="s">
        <v>327</v>
      </c>
      <c r="E10" s="137">
        <f>E11</f>
        <v>480900</v>
      </c>
      <c r="F10" s="137">
        <f aca="true" t="shared" si="1" ref="F10:L10">F11</f>
        <v>0</v>
      </c>
      <c r="G10" s="137">
        <f t="shared" si="1"/>
        <v>0</v>
      </c>
      <c r="H10" s="137">
        <f t="shared" si="1"/>
        <v>0</v>
      </c>
      <c r="I10" s="137">
        <f t="shared" si="1"/>
        <v>0</v>
      </c>
      <c r="J10" s="137">
        <f t="shared" si="1"/>
        <v>0</v>
      </c>
      <c r="K10" s="137">
        <f t="shared" si="1"/>
        <v>0</v>
      </c>
      <c r="L10" s="137">
        <f t="shared" si="1"/>
        <v>480900</v>
      </c>
    </row>
    <row r="11" spans="1:12" s="64" customFormat="1" ht="15.75">
      <c r="A11" s="109"/>
      <c r="B11" s="110"/>
      <c r="C11" s="112">
        <v>6050</v>
      </c>
      <c r="D11" s="114" t="s">
        <v>328</v>
      </c>
      <c r="E11" s="137">
        <v>480900</v>
      </c>
      <c r="F11" s="137"/>
      <c r="G11" s="137"/>
      <c r="H11" s="137"/>
      <c r="I11" s="137"/>
      <c r="J11" s="137"/>
      <c r="K11" s="137"/>
      <c r="L11" s="137">
        <v>480900</v>
      </c>
    </row>
    <row r="12" spans="1:12" s="64" customFormat="1" ht="15.75">
      <c r="A12" s="115"/>
      <c r="B12" s="116" t="s">
        <v>309</v>
      </c>
      <c r="C12" s="116"/>
      <c r="D12" s="113" t="s">
        <v>329</v>
      </c>
      <c r="E12" s="137">
        <f>E13</f>
        <v>570</v>
      </c>
      <c r="F12" s="137">
        <f aca="true" t="shared" si="2" ref="F12:L12">F13</f>
        <v>570</v>
      </c>
      <c r="G12" s="137">
        <f t="shared" si="2"/>
        <v>0</v>
      </c>
      <c r="H12" s="137">
        <f t="shared" si="2"/>
        <v>0</v>
      </c>
      <c r="I12" s="137">
        <f t="shared" si="2"/>
        <v>0</v>
      </c>
      <c r="J12" s="137">
        <f t="shared" si="2"/>
        <v>0</v>
      </c>
      <c r="K12" s="137">
        <f t="shared" si="2"/>
        <v>0</v>
      </c>
      <c r="L12" s="137">
        <f t="shared" si="2"/>
        <v>0</v>
      </c>
    </row>
    <row r="13" spans="1:12" s="64" customFormat="1" ht="43.5" customHeight="1">
      <c r="A13" s="115"/>
      <c r="B13" s="116"/>
      <c r="C13" s="116">
        <v>2850</v>
      </c>
      <c r="D13" s="114" t="s">
        <v>330</v>
      </c>
      <c r="E13" s="137">
        <v>570</v>
      </c>
      <c r="F13" s="137">
        <v>570</v>
      </c>
      <c r="G13" s="137"/>
      <c r="H13" s="137"/>
      <c r="I13" s="137"/>
      <c r="J13" s="137"/>
      <c r="K13" s="137"/>
      <c r="L13" s="137"/>
    </row>
    <row r="14" spans="1:12" s="64" customFormat="1" ht="25.5">
      <c r="A14" s="117">
        <v>400</v>
      </c>
      <c r="B14" s="118"/>
      <c r="C14" s="118"/>
      <c r="D14" s="111" t="s">
        <v>331</v>
      </c>
      <c r="E14" s="138">
        <f>E15</f>
        <v>326000</v>
      </c>
      <c r="F14" s="138">
        <f aca="true" t="shared" si="3" ref="F14:L14">F15</f>
        <v>314000</v>
      </c>
      <c r="G14" s="138">
        <f t="shared" si="3"/>
        <v>61280</v>
      </c>
      <c r="H14" s="138">
        <f t="shared" si="3"/>
        <v>11830</v>
      </c>
      <c r="I14" s="138">
        <f t="shared" si="3"/>
        <v>0</v>
      </c>
      <c r="J14" s="138">
        <f t="shared" si="3"/>
        <v>0</v>
      </c>
      <c r="K14" s="138">
        <f t="shared" si="3"/>
        <v>0</v>
      </c>
      <c r="L14" s="138">
        <f t="shared" si="3"/>
        <v>12000</v>
      </c>
    </row>
    <row r="15" spans="1:12" s="64" customFormat="1" ht="15.75">
      <c r="A15" s="115"/>
      <c r="B15" s="116">
        <v>40002</v>
      </c>
      <c r="C15" s="116"/>
      <c r="D15" s="113" t="s">
        <v>332</v>
      </c>
      <c r="E15" s="137">
        <f>SUM(E16:E30)</f>
        <v>326000</v>
      </c>
      <c r="F15" s="137">
        <f aca="true" t="shared" si="4" ref="F15:K15">SUM(F16:F29)</f>
        <v>314000</v>
      </c>
      <c r="G15" s="137">
        <f t="shared" si="4"/>
        <v>61280</v>
      </c>
      <c r="H15" s="137">
        <f t="shared" si="4"/>
        <v>11830</v>
      </c>
      <c r="I15" s="137">
        <f t="shared" si="4"/>
        <v>0</v>
      </c>
      <c r="J15" s="137">
        <f t="shared" si="4"/>
        <v>0</v>
      </c>
      <c r="K15" s="137">
        <f t="shared" si="4"/>
        <v>0</v>
      </c>
      <c r="L15" s="137">
        <f>SUM(L16:L30)</f>
        <v>12000</v>
      </c>
    </row>
    <row r="16" spans="1:12" s="64" customFormat="1" ht="25.5">
      <c r="A16" s="115"/>
      <c r="B16" s="116"/>
      <c r="C16" s="112" t="s">
        <v>318</v>
      </c>
      <c r="D16" s="114" t="s">
        <v>434</v>
      </c>
      <c r="E16" s="137">
        <v>300</v>
      </c>
      <c r="F16" s="137">
        <v>300</v>
      </c>
      <c r="G16" s="137"/>
      <c r="H16" s="137"/>
      <c r="I16" s="137"/>
      <c r="J16" s="137"/>
      <c r="K16" s="137"/>
      <c r="L16" s="137"/>
    </row>
    <row r="17" spans="1:12" s="64" customFormat="1" ht="15.75">
      <c r="A17" s="115"/>
      <c r="B17" s="116"/>
      <c r="C17" s="116">
        <v>4010</v>
      </c>
      <c r="D17" s="114" t="s">
        <v>359</v>
      </c>
      <c r="E17" s="137">
        <v>56200</v>
      </c>
      <c r="F17" s="137">
        <v>56200</v>
      </c>
      <c r="G17" s="137">
        <v>56200</v>
      </c>
      <c r="H17" s="137"/>
      <c r="I17" s="137"/>
      <c r="J17" s="137"/>
      <c r="K17" s="137"/>
      <c r="L17" s="137"/>
    </row>
    <row r="18" spans="1:12" s="64" customFormat="1" ht="15.75">
      <c r="A18" s="115"/>
      <c r="B18" s="116"/>
      <c r="C18" s="116">
        <v>4040</v>
      </c>
      <c r="D18" s="114" t="s">
        <v>333</v>
      </c>
      <c r="E18" s="137">
        <v>4320</v>
      </c>
      <c r="F18" s="137">
        <v>4320</v>
      </c>
      <c r="G18" s="137">
        <v>4320</v>
      </c>
      <c r="H18" s="137"/>
      <c r="I18" s="137"/>
      <c r="J18" s="137"/>
      <c r="K18" s="137"/>
      <c r="L18" s="137"/>
    </row>
    <row r="19" spans="1:12" s="64" customFormat="1" ht="15.75">
      <c r="A19" s="115"/>
      <c r="B19" s="116"/>
      <c r="C19" s="116">
        <v>4110</v>
      </c>
      <c r="D19" s="114" t="s">
        <v>334</v>
      </c>
      <c r="E19" s="137">
        <v>10330</v>
      </c>
      <c r="F19" s="137">
        <v>10330</v>
      </c>
      <c r="G19" s="137"/>
      <c r="H19" s="137">
        <v>10330</v>
      </c>
      <c r="I19" s="137"/>
      <c r="J19" s="137"/>
      <c r="K19" s="137"/>
      <c r="L19" s="137"/>
    </row>
    <row r="20" spans="1:12" s="64" customFormat="1" ht="15.75">
      <c r="A20" s="115"/>
      <c r="B20" s="116"/>
      <c r="C20" s="116">
        <v>4120</v>
      </c>
      <c r="D20" s="114" t="s">
        <v>335</v>
      </c>
      <c r="E20" s="137">
        <v>1500</v>
      </c>
      <c r="F20" s="137">
        <v>1500</v>
      </c>
      <c r="G20" s="137"/>
      <c r="H20" s="137">
        <v>1500</v>
      </c>
      <c r="I20" s="137"/>
      <c r="J20" s="137"/>
      <c r="K20" s="137"/>
      <c r="L20" s="137"/>
    </row>
    <row r="21" spans="1:12" s="64" customFormat="1" ht="15.75">
      <c r="A21" s="115"/>
      <c r="B21" s="116"/>
      <c r="C21" s="112" t="s">
        <v>310</v>
      </c>
      <c r="D21" s="114" t="s">
        <v>336</v>
      </c>
      <c r="E21" s="137">
        <v>760</v>
      </c>
      <c r="F21" s="137">
        <v>760</v>
      </c>
      <c r="G21" s="137">
        <v>760</v>
      </c>
      <c r="H21" s="137"/>
      <c r="I21" s="137"/>
      <c r="J21" s="137"/>
      <c r="K21" s="137"/>
      <c r="L21" s="137"/>
    </row>
    <row r="22" spans="1:12" s="64" customFormat="1" ht="15.75">
      <c r="A22" s="115"/>
      <c r="B22" s="116"/>
      <c r="C22" s="116">
        <v>4210</v>
      </c>
      <c r="D22" s="114" t="s">
        <v>337</v>
      </c>
      <c r="E22" s="137">
        <v>10190</v>
      </c>
      <c r="F22" s="137">
        <v>10190</v>
      </c>
      <c r="G22" s="137"/>
      <c r="H22" s="137"/>
      <c r="I22" s="137"/>
      <c r="J22" s="137"/>
      <c r="K22" s="137"/>
      <c r="L22" s="137"/>
    </row>
    <row r="23" spans="1:12" s="64" customFormat="1" ht="15.75">
      <c r="A23" s="115"/>
      <c r="B23" s="116"/>
      <c r="C23" s="116">
        <v>4260</v>
      </c>
      <c r="D23" s="114" t="s">
        <v>338</v>
      </c>
      <c r="E23" s="137">
        <v>51400</v>
      </c>
      <c r="F23" s="137">
        <v>51400</v>
      </c>
      <c r="G23" s="137"/>
      <c r="H23" s="137"/>
      <c r="I23" s="137"/>
      <c r="J23" s="137"/>
      <c r="K23" s="137"/>
      <c r="L23" s="137"/>
    </row>
    <row r="24" spans="1:12" s="64" customFormat="1" ht="15.75">
      <c r="A24" s="115"/>
      <c r="B24" s="116"/>
      <c r="C24" s="116">
        <v>4270</v>
      </c>
      <c r="D24" s="114" t="s">
        <v>339</v>
      </c>
      <c r="E24" s="137">
        <v>85000</v>
      </c>
      <c r="F24" s="137">
        <v>85000</v>
      </c>
      <c r="G24" s="137"/>
      <c r="H24" s="137"/>
      <c r="I24" s="137"/>
      <c r="J24" s="137"/>
      <c r="K24" s="137"/>
      <c r="L24" s="137"/>
    </row>
    <row r="25" spans="1:12" s="64" customFormat="1" ht="15.75">
      <c r="A25" s="115"/>
      <c r="B25" s="116"/>
      <c r="C25" s="116">
        <v>4300</v>
      </c>
      <c r="D25" s="114" t="s">
        <v>340</v>
      </c>
      <c r="E25" s="137">
        <v>17620</v>
      </c>
      <c r="F25" s="137">
        <v>17620</v>
      </c>
      <c r="G25" s="137"/>
      <c r="H25" s="137"/>
      <c r="I25" s="137"/>
      <c r="J25" s="137"/>
      <c r="K25" s="137"/>
      <c r="L25" s="137"/>
    </row>
    <row r="26" spans="1:12" s="64" customFormat="1" ht="15.75">
      <c r="A26" s="115"/>
      <c r="B26" s="116"/>
      <c r="C26" s="116">
        <v>4410</v>
      </c>
      <c r="D26" s="114" t="s">
        <v>341</v>
      </c>
      <c r="E26" s="137">
        <v>3500</v>
      </c>
      <c r="F26" s="137">
        <v>3500</v>
      </c>
      <c r="G26" s="137"/>
      <c r="H26" s="137"/>
      <c r="I26" s="137"/>
      <c r="J26" s="137"/>
      <c r="K26" s="137"/>
      <c r="L26" s="137"/>
    </row>
    <row r="27" spans="1:12" s="64" customFormat="1" ht="15.75">
      <c r="A27" s="115"/>
      <c r="B27" s="116"/>
      <c r="C27" s="116">
        <v>4430</v>
      </c>
      <c r="D27" s="114" t="s">
        <v>342</v>
      </c>
      <c r="E27" s="137">
        <v>34700</v>
      </c>
      <c r="F27" s="137">
        <v>34700</v>
      </c>
      <c r="G27" s="137"/>
      <c r="H27" s="137"/>
      <c r="I27" s="137"/>
      <c r="J27" s="137"/>
      <c r="K27" s="137"/>
      <c r="L27" s="137"/>
    </row>
    <row r="28" spans="1:12" s="64" customFormat="1" ht="25.5">
      <c r="A28" s="115"/>
      <c r="B28" s="116"/>
      <c r="C28" s="116">
        <v>4440</v>
      </c>
      <c r="D28" s="114" t="s">
        <v>343</v>
      </c>
      <c r="E28" s="137">
        <v>1990</v>
      </c>
      <c r="F28" s="137">
        <v>1990</v>
      </c>
      <c r="G28" s="137"/>
      <c r="H28" s="137"/>
      <c r="I28" s="137"/>
      <c r="J28" s="137"/>
      <c r="K28" s="137"/>
      <c r="L28" s="137"/>
    </row>
    <row r="29" spans="1:12" s="64" customFormat="1" ht="15.75">
      <c r="A29" s="115"/>
      <c r="B29" s="116"/>
      <c r="C29" s="116">
        <v>4530</v>
      </c>
      <c r="D29" s="114" t="s">
        <v>344</v>
      </c>
      <c r="E29" s="137">
        <v>36190</v>
      </c>
      <c r="F29" s="137">
        <v>36190</v>
      </c>
      <c r="G29" s="137"/>
      <c r="H29" s="137"/>
      <c r="I29" s="137"/>
      <c r="J29" s="137"/>
      <c r="K29" s="137"/>
      <c r="L29" s="137"/>
    </row>
    <row r="30" spans="1:12" s="64" customFormat="1" ht="25.5">
      <c r="A30" s="115"/>
      <c r="B30" s="116"/>
      <c r="C30" s="112" t="s">
        <v>316</v>
      </c>
      <c r="D30" s="114" t="s">
        <v>496</v>
      </c>
      <c r="E30" s="137">
        <v>12000</v>
      </c>
      <c r="F30" s="137"/>
      <c r="G30" s="137"/>
      <c r="H30" s="137"/>
      <c r="I30" s="137"/>
      <c r="J30" s="137"/>
      <c r="K30" s="137"/>
      <c r="L30" s="137">
        <v>12000</v>
      </c>
    </row>
    <row r="31" spans="1:12" s="64" customFormat="1" ht="15.75">
      <c r="A31" s="117">
        <v>600</v>
      </c>
      <c r="B31" s="118"/>
      <c r="C31" s="118"/>
      <c r="D31" s="111" t="s">
        <v>345</v>
      </c>
      <c r="E31" s="138">
        <f aca="true" t="shared" si="5" ref="E31:L31">E32+E34+E37+E43+E45</f>
        <v>1686690</v>
      </c>
      <c r="F31" s="138">
        <f t="shared" si="5"/>
        <v>521401</v>
      </c>
      <c r="G31" s="138">
        <f t="shared" si="5"/>
        <v>2000</v>
      </c>
      <c r="H31" s="138">
        <f t="shared" si="5"/>
        <v>0</v>
      </c>
      <c r="I31" s="138">
        <f t="shared" si="5"/>
        <v>0</v>
      </c>
      <c r="J31" s="138">
        <f t="shared" si="5"/>
        <v>0</v>
      </c>
      <c r="K31" s="138">
        <f t="shared" si="5"/>
        <v>0</v>
      </c>
      <c r="L31" s="138">
        <f t="shared" si="5"/>
        <v>1165289</v>
      </c>
    </row>
    <row r="32" spans="1:12" s="64" customFormat="1" ht="15.75">
      <c r="A32" s="115"/>
      <c r="B32" s="116">
        <v>60004</v>
      </c>
      <c r="C32" s="116"/>
      <c r="D32" s="113" t="s">
        <v>346</v>
      </c>
      <c r="E32" s="137">
        <f>E33</f>
        <v>94300</v>
      </c>
      <c r="F32" s="137">
        <f aca="true" t="shared" si="6" ref="F32:L32">F33</f>
        <v>94300</v>
      </c>
      <c r="G32" s="137">
        <f t="shared" si="6"/>
        <v>0</v>
      </c>
      <c r="H32" s="137">
        <f t="shared" si="6"/>
        <v>0</v>
      </c>
      <c r="I32" s="137">
        <f t="shared" si="6"/>
        <v>0</v>
      </c>
      <c r="J32" s="137">
        <f t="shared" si="6"/>
        <v>0</v>
      </c>
      <c r="K32" s="137">
        <f t="shared" si="6"/>
        <v>0</v>
      </c>
      <c r="L32" s="137">
        <f t="shared" si="6"/>
        <v>0</v>
      </c>
    </row>
    <row r="33" spans="1:12" s="64" customFormat="1" ht="15.75">
      <c r="A33" s="115"/>
      <c r="B33" s="116"/>
      <c r="C33" s="116">
        <v>4300</v>
      </c>
      <c r="D33" s="114" t="s">
        <v>340</v>
      </c>
      <c r="E33" s="137">
        <v>94300</v>
      </c>
      <c r="F33" s="137">
        <v>94300</v>
      </c>
      <c r="G33" s="137"/>
      <c r="H33" s="137"/>
      <c r="I33" s="137"/>
      <c r="J33" s="137"/>
      <c r="K33" s="137"/>
      <c r="L33" s="137"/>
    </row>
    <row r="34" spans="1:12" s="64" customFormat="1" ht="15.75">
      <c r="A34" s="115"/>
      <c r="B34" s="112" t="s">
        <v>435</v>
      </c>
      <c r="C34" s="116"/>
      <c r="D34" s="114" t="s">
        <v>298</v>
      </c>
      <c r="E34" s="137">
        <f>SUM(E35:E36)</f>
        <v>358662</v>
      </c>
      <c r="F34" s="137">
        <f aca="true" t="shared" si="7" ref="F34:L34">SUM(F35:F36)</f>
        <v>75000</v>
      </c>
      <c r="G34" s="137">
        <f t="shared" si="7"/>
        <v>0</v>
      </c>
      <c r="H34" s="137">
        <f t="shared" si="7"/>
        <v>0</v>
      </c>
      <c r="I34" s="137">
        <f t="shared" si="7"/>
        <v>0</v>
      </c>
      <c r="J34" s="137">
        <f t="shared" si="7"/>
        <v>0</v>
      </c>
      <c r="K34" s="137">
        <f t="shared" si="7"/>
        <v>0</v>
      </c>
      <c r="L34" s="137">
        <f t="shared" si="7"/>
        <v>283662</v>
      </c>
    </row>
    <row r="35" spans="1:12" s="64" customFormat="1" ht="15.75">
      <c r="A35" s="115"/>
      <c r="B35" s="116"/>
      <c r="C35" s="112" t="s">
        <v>319</v>
      </c>
      <c r="D35" s="114" t="s">
        <v>340</v>
      </c>
      <c r="E35" s="137">
        <v>75000</v>
      </c>
      <c r="F35" s="137">
        <v>75000</v>
      </c>
      <c r="G35" s="137"/>
      <c r="H35" s="137"/>
      <c r="I35" s="137"/>
      <c r="J35" s="137"/>
      <c r="K35" s="137"/>
      <c r="L35" s="137"/>
    </row>
    <row r="36" spans="1:12" s="64" customFormat="1" ht="51">
      <c r="A36" s="115"/>
      <c r="B36" s="116"/>
      <c r="C36" s="112" t="s">
        <v>402</v>
      </c>
      <c r="D36" s="114" t="s">
        <v>401</v>
      </c>
      <c r="E36" s="137">
        <v>283662</v>
      </c>
      <c r="F36" s="137"/>
      <c r="G36" s="137"/>
      <c r="H36" s="137"/>
      <c r="I36" s="137"/>
      <c r="J36" s="137"/>
      <c r="K36" s="137"/>
      <c r="L36" s="137">
        <v>283662</v>
      </c>
    </row>
    <row r="37" spans="1:12" s="64" customFormat="1" ht="15.75">
      <c r="A37" s="115"/>
      <c r="B37" s="116">
        <v>60016</v>
      </c>
      <c r="C37" s="116"/>
      <c r="D37" s="113" t="s">
        <v>347</v>
      </c>
      <c r="E37" s="137">
        <f aca="true" t="shared" si="8" ref="E37:L37">SUM(E38:E42)</f>
        <v>541200</v>
      </c>
      <c r="F37" s="137">
        <f t="shared" si="8"/>
        <v>333700</v>
      </c>
      <c r="G37" s="137">
        <f t="shared" si="8"/>
        <v>2000</v>
      </c>
      <c r="H37" s="137">
        <f t="shared" si="8"/>
        <v>0</v>
      </c>
      <c r="I37" s="137">
        <f t="shared" si="8"/>
        <v>0</v>
      </c>
      <c r="J37" s="137">
        <f t="shared" si="8"/>
        <v>0</v>
      </c>
      <c r="K37" s="137">
        <f t="shared" si="8"/>
        <v>0</v>
      </c>
      <c r="L37" s="137">
        <f t="shared" si="8"/>
        <v>207500</v>
      </c>
    </row>
    <row r="38" spans="1:12" s="64" customFormat="1" ht="15.75">
      <c r="A38" s="115"/>
      <c r="B38" s="116"/>
      <c r="C38" s="112" t="s">
        <v>310</v>
      </c>
      <c r="D38" s="114" t="s">
        <v>336</v>
      </c>
      <c r="E38" s="137">
        <v>2000</v>
      </c>
      <c r="F38" s="137">
        <v>2000</v>
      </c>
      <c r="G38" s="137">
        <v>2000</v>
      </c>
      <c r="H38" s="137"/>
      <c r="I38" s="137"/>
      <c r="J38" s="137"/>
      <c r="K38" s="137"/>
      <c r="L38" s="137"/>
    </row>
    <row r="39" spans="1:12" s="64" customFormat="1" ht="15.75">
      <c r="A39" s="115"/>
      <c r="B39" s="116"/>
      <c r="C39" s="116">
        <v>4210</v>
      </c>
      <c r="D39" s="114" t="s">
        <v>337</v>
      </c>
      <c r="E39" s="137">
        <v>5000</v>
      </c>
      <c r="F39" s="137">
        <v>5000</v>
      </c>
      <c r="G39" s="137"/>
      <c r="H39" s="137"/>
      <c r="I39" s="137"/>
      <c r="J39" s="137"/>
      <c r="K39" s="137"/>
      <c r="L39" s="137"/>
    </row>
    <row r="40" spans="1:12" s="64" customFormat="1" ht="15.75">
      <c r="A40" s="115"/>
      <c r="B40" s="116"/>
      <c r="C40" s="116">
        <v>4270</v>
      </c>
      <c r="D40" s="114" t="s">
        <v>339</v>
      </c>
      <c r="E40" s="137">
        <v>148000</v>
      </c>
      <c r="F40" s="137">
        <v>148000</v>
      </c>
      <c r="G40" s="137"/>
      <c r="H40" s="137"/>
      <c r="I40" s="137"/>
      <c r="J40" s="137"/>
      <c r="K40" s="137"/>
      <c r="L40" s="137"/>
    </row>
    <row r="41" spans="1:12" s="64" customFormat="1" ht="15.75">
      <c r="A41" s="115"/>
      <c r="B41" s="116"/>
      <c r="C41" s="116">
        <v>4300</v>
      </c>
      <c r="D41" s="114" t="s">
        <v>340</v>
      </c>
      <c r="E41" s="137">
        <v>178700</v>
      </c>
      <c r="F41" s="137">
        <v>178700</v>
      </c>
      <c r="G41" s="137"/>
      <c r="H41" s="137"/>
      <c r="I41" s="137"/>
      <c r="J41" s="137"/>
      <c r="K41" s="137"/>
      <c r="L41" s="137"/>
    </row>
    <row r="42" spans="1:12" s="64" customFormat="1" ht="15" customHeight="1">
      <c r="A42" s="115"/>
      <c r="B42" s="116"/>
      <c r="C42" s="116">
        <v>6050</v>
      </c>
      <c r="D42" s="114" t="s">
        <v>348</v>
      </c>
      <c r="E42" s="137">
        <v>207500</v>
      </c>
      <c r="F42" s="137"/>
      <c r="G42" s="137"/>
      <c r="H42" s="137"/>
      <c r="I42" s="137"/>
      <c r="J42" s="137"/>
      <c r="K42" s="137"/>
      <c r="L42" s="137">
        <v>207500</v>
      </c>
    </row>
    <row r="43" spans="1:12" s="64" customFormat="1" ht="15.75">
      <c r="A43" s="115"/>
      <c r="B43" s="112" t="s">
        <v>436</v>
      </c>
      <c r="C43" s="112"/>
      <c r="D43" s="114" t="s">
        <v>437</v>
      </c>
      <c r="E43" s="137">
        <f>E44</f>
        <v>48500</v>
      </c>
      <c r="F43" s="137">
        <f aca="true" t="shared" si="9" ref="F43:L43">F44</f>
        <v>0</v>
      </c>
      <c r="G43" s="137">
        <f t="shared" si="9"/>
        <v>0</v>
      </c>
      <c r="H43" s="137">
        <f t="shared" si="9"/>
        <v>0</v>
      </c>
      <c r="I43" s="137">
        <f t="shared" si="9"/>
        <v>0</v>
      </c>
      <c r="J43" s="137">
        <f t="shared" si="9"/>
        <v>0</v>
      </c>
      <c r="K43" s="137">
        <f t="shared" si="9"/>
        <v>0</v>
      </c>
      <c r="L43" s="137">
        <f t="shared" si="9"/>
        <v>48500</v>
      </c>
    </row>
    <row r="44" spans="1:12" s="64" customFormat="1" ht="13.5" customHeight="1">
      <c r="A44" s="115"/>
      <c r="B44" s="116"/>
      <c r="C44" s="112" t="s">
        <v>314</v>
      </c>
      <c r="D44" s="114" t="s">
        <v>349</v>
      </c>
      <c r="E44" s="137">
        <v>48500</v>
      </c>
      <c r="F44" s="137"/>
      <c r="G44" s="137"/>
      <c r="H44" s="137"/>
      <c r="I44" s="137"/>
      <c r="J44" s="137"/>
      <c r="K44" s="137"/>
      <c r="L44" s="137">
        <v>48500</v>
      </c>
    </row>
    <row r="45" spans="1:12" s="64" customFormat="1" ht="15.75">
      <c r="A45" s="115"/>
      <c r="B45" s="116">
        <v>60095</v>
      </c>
      <c r="C45" s="116"/>
      <c r="D45" s="113" t="s">
        <v>307</v>
      </c>
      <c r="E45" s="137">
        <f>SUM(E46:E48)</f>
        <v>644028</v>
      </c>
      <c r="F45" s="137">
        <f aca="true" t="shared" si="10" ref="F45:L45">SUM(F46:F48)</f>
        <v>18401</v>
      </c>
      <c r="G45" s="137">
        <f t="shared" si="10"/>
        <v>0</v>
      </c>
      <c r="H45" s="137">
        <f t="shared" si="10"/>
        <v>0</v>
      </c>
      <c r="I45" s="137">
        <f t="shared" si="10"/>
        <v>0</v>
      </c>
      <c r="J45" s="137">
        <f t="shared" si="10"/>
        <v>0</v>
      </c>
      <c r="K45" s="137">
        <f t="shared" si="10"/>
        <v>0</v>
      </c>
      <c r="L45" s="137">
        <f t="shared" si="10"/>
        <v>625627</v>
      </c>
    </row>
    <row r="46" spans="1:12" s="64" customFormat="1" ht="15.75">
      <c r="A46" s="115"/>
      <c r="B46" s="116"/>
      <c r="C46" s="112" t="s">
        <v>311</v>
      </c>
      <c r="D46" s="114" t="s">
        <v>337</v>
      </c>
      <c r="E46" s="137">
        <v>14401</v>
      </c>
      <c r="F46" s="137">
        <v>14401</v>
      </c>
      <c r="G46" s="137"/>
      <c r="H46" s="137"/>
      <c r="I46" s="137"/>
      <c r="J46" s="137"/>
      <c r="K46" s="137"/>
      <c r="L46" s="137"/>
    </row>
    <row r="47" spans="1:12" s="64" customFormat="1" ht="15.75">
      <c r="A47" s="115"/>
      <c r="B47" s="116"/>
      <c r="C47" s="112" t="s">
        <v>497</v>
      </c>
      <c r="D47" s="114" t="s">
        <v>339</v>
      </c>
      <c r="E47" s="137">
        <v>4000</v>
      </c>
      <c r="F47" s="137">
        <v>4000</v>
      </c>
      <c r="G47" s="137"/>
      <c r="H47" s="137"/>
      <c r="I47" s="137"/>
      <c r="J47" s="137"/>
      <c r="K47" s="137"/>
      <c r="L47" s="137"/>
    </row>
    <row r="48" spans="1:12" s="64" customFormat="1" ht="15.75">
      <c r="A48" s="115"/>
      <c r="B48" s="116"/>
      <c r="C48" s="116">
        <v>6050</v>
      </c>
      <c r="D48" s="114" t="s">
        <v>328</v>
      </c>
      <c r="E48" s="137">
        <v>625627</v>
      </c>
      <c r="F48" s="137"/>
      <c r="G48" s="137"/>
      <c r="H48" s="137"/>
      <c r="I48" s="137"/>
      <c r="J48" s="137"/>
      <c r="K48" s="137"/>
      <c r="L48" s="137">
        <v>625627</v>
      </c>
    </row>
    <row r="49" spans="1:12" s="64" customFormat="1" ht="15.75">
      <c r="A49" s="117">
        <v>700</v>
      </c>
      <c r="B49" s="118"/>
      <c r="C49" s="118"/>
      <c r="D49" s="111" t="s">
        <v>350</v>
      </c>
      <c r="E49" s="138">
        <f aca="true" t="shared" si="11" ref="E49:L49">E50+E54+E58</f>
        <v>113600</v>
      </c>
      <c r="F49" s="138">
        <f t="shared" si="11"/>
        <v>113600</v>
      </c>
      <c r="G49" s="138">
        <f t="shared" si="11"/>
        <v>0</v>
      </c>
      <c r="H49" s="138">
        <f t="shared" si="11"/>
        <v>0</v>
      </c>
      <c r="I49" s="138">
        <f t="shared" si="11"/>
        <v>0</v>
      </c>
      <c r="J49" s="138">
        <f t="shared" si="11"/>
        <v>0</v>
      </c>
      <c r="K49" s="138">
        <f t="shared" si="11"/>
        <v>0</v>
      </c>
      <c r="L49" s="138">
        <f t="shared" si="11"/>
        <v>0</v>
      </c>
    </row>
    <row r="50" spans="1:12" s="64" customFormat="1" ht="27.75" customHeight="1">
      <c r="A50" s="115"/>
      <c r="B50" s="116">
        <v>70004</v>
      </c>
      <c r="C50" s="116"/>
      <c r="D50" s="113" t="s">
        <v>351</v>
      </c>
      <c r="E50" s="137">
        <f aca="true" t="shared" si="12" ref="E50:L50">SUM(E51:E53)</f>
        <v>42200</v>
      </c>
      <c r="F50" s="137">
        <f t="shared" si="12"/>
        <v>42200</v>
      </c>
      <c r="G50" s="137">
        <f t="shared" si="12"/>
        <v>0</v>
      </c>
      <c r="H50" s="137">
        <f t="shared" si="12"/>
        <v>0</v>
      </c>
      <c r="I50" s="137">
        <f t="shared" si="12"/>
        <v>0</v>
      </c>
      <c r="J50" s="137">
        <f t="shared" si="12"/>
        <v>0</v>
      </c>
      <c r="K50" s="137">
        <f t="shared" si="12"/>
        <v>0</v>
      </c>
      <c r="L50" s="137">
        <f t="shared" si="12"/>
        <v>0</v>
      </c>
    </row>
    <row r="51" spans="1:12" s="64" customFormat="1" ht="15.75">
      <c r="A51" s="115"/>
      <c r="B51" s="116"/>
      <c r="C51" s="116">
        <v>4300</v>
      </c>
      <c r="D51" s="114" t="s">
        <v>340</v>
      </c>
      <c r="E51" s="137">
        <v>39976</v>
      </c>
      <c r="F51" s="137">
        <v>39976</v>
      </c>
      <c r="G51" s="137"/>
      <c r="H51" s="137"/>
      <c r="I51" s="137"/>
      <c r="J51" s="137"/>
      <c r="K51" s="137"/>
      <c r="L51" s="137"/>
    </row>
    <row r="52" spans="1:12" s="64" customFormat="1" ht="15.75">
      <c r="A52" s="115"/>
      <c r="B52" s="116"/>
      <c r="C52" s="112" t="s">
        <v>312</v>
      </c>
      <c r="D52" s="114" t="s">
        <v>353</v>
      </c>
      <c r="E52" s="137">
        <v>800</v>
      </c>
      <c r="F52" s="137">
        <v>800</v>
      </c>
      <c r="G52" s="137"/>
      <c r="H52" s="137"/>
      <c r="I52" s="137"/>
      <c r="J52" s="137"/>
      <c r="K52" s="137"/>
      <c r="L52" s="137"/>
    </row>
    <row r="53" spans="1:12" s="64" customFormat="1" ht="15.75">
      <c r="A53" s="115"/>
      <c r="B53" s="116"/>
      <c r="C53" s="116">
        <v>4480</v>
      </c>
      <c r="D53" s="114" t="s">
        <v>253</v>
      </c>
      <c r="E53" s="137">
        <v>1424</v>
      </c>
      <c r="F53" s="137">
        <v>1424</v>
      </c>
      <c r="G53" s="137"/>
      <c r="H53" s="137"/>
      <c r="I53" s="137"/>
      <c r="J53" s="137"/>
      <c r="K53" s="137"/>
      <c r="L53" s="137"/>
    </row>
    <row r="54" spans="1:12" s="64" customFormat="1" ht="17.25" customHeight="1">
      <c r="A54" s="115"/>
      <c r="B54" s="116">
        <v>70005</v>
      </c>
      <c r="C54" s="116"/>
      <c r="D54" s="113" t="s">
        <v>235</v>
      </c>
      <c r="E54" s="137">
        <f>SUM(E55:E57)</f>
        <v>61400</v>
      </c>
      <c r="F54" s="137">
        <f aca="true" t="shared" si="13" ref="F54:L54">SUM(F55:F57)</f>
        <v>61400</v>
      </c>
      <c r="G54" s="137">
        <f t="shared" si="13"/>
        <v>0</v>
      </c>
      <c r="H54" s="137">
        <f t="shared" si="13"/>
        <v>0</v>
      </c>
      <c r="I54" s="137">
        <f t="shared" si="13"/>
        <v>0</v>
      </c>
      <c r="J54" s="137">
        <f t="shared" si="13"/>
        <v>0</v>
      </c>
      <c r="K54" s="137">
        <f t="shared" si="13"/>
        <v>0</v>
      </c>
      <c r="L54" s="137">
        <f t="shared" si="13"/>
        <v>0</v>
      </c>
    </row>
    <row r="55" spans="1:12" s="64" customFormat="1" ht="15.75">
      <c r="A55" s="115"/>
      <c r="B55" s="116"/>
      <c r="C55" s="112" t="s">
        <v>313</v>
      </c>
      <c r="D55" s="114" t="s">
        <v>338</v>
      </c>
      <c r="E55" s="137">
        <v>6300</v>
      </c>
      <c r="F55" s="137">
        <v>6300</v>
      </c>
      <c r="G55" s="137"/>
      <c r="H55" s="137"/>
      <c r="I55" s="137"/>
      <c r="J55" s="137"/>
      <c r="K55" s="137"/>
      <c r="L55" s="137"/>
    </row>
    <row r="56" spans="1:12" s="64" customFormat="1" ht="15.75">
      <c r="A56" s="115"/>
      <c r="B56" s="116"/>
      <c r="C56" s="116">
        <v>4300</v>
      </c>
      <c r="D56" s="114" t="s">
        <v>340</v>
      </c>
      <c r="E56" s="137">
        <v>50100</v>
      </c>
      <c r="F56" s="137">
        <v>50100</v>
      </c>
      <c r="G56" s="137"/>
      <c r="H56" s="137"/>
      <c r="I56" s="137"/>
      <c r="J56" s="137"/>
      <c r="K56" s="137"/>
      <c r="L56" s="137"/>
    </row>
    <row r="57" spans="1:12" s="64" customFormat="1" ht="15.75">
      <c r="A57" s="115"/>
      <c r="B57" s="116"/>
      <c r="C57" s="116">
        <v>4430</v>
      </c>
      <c r="D57" s="114" t="s">
        <v>353</v>
      </c>
      <c r="E57" s="137">
        <v>5000</v>
      </c>
      <c r="F57" s="137">
        <v>5000</v>
      </c>
      <c r="G57" s="137"/>
      <c r="H57" s="137"/>
      <c r="I57" s="137"/>
      <c r="J57" s="137"/>
      <c r="K57" s="137"/>
      <c r="L57" s="137"/>
    </row>
    <row r="58" spans="1:12" s="64" customFormat="1" ht="15.75">
      <c r="A58" s="115"/>
      <c r="B58" s="112" t="s">
        <v>438</v>
      </c>
      <c r="C58" s="116"/>
      <c r="D58" s="114" t="s">
        <v>307</v>
      </c>
      <c r="E58" s="137">
        <f>E59</f>
        <v>10000</v>
      </c>
      <c r="F58" s="137">
        <f aca="true" t="shared" si="14" ref="F58:L58">F59</f>
        <v>10000</v>
      </c>
      <c r="G58" s="137">
        <f t="shared" si="14"/>
        <v>0</v>
      </c>
      <c r="H58" s="137">
        <f t="shared" si="14"/>
        <v>0</v>
      </c>
      <c r="I58" s="137">
        <f t="shared" si="14"/>
        <v>0</v>
      </c>
      <c r="J58" s="137">
        <f t="shared" si="14"/>
        <v>0</v>
      </c>
      <c r="K58" s="137">
        <f t="shared" si="14"/>
        <v>0</v>
      </c>
      <c r="L58" s="137">
        <f t="shared" si="14"/>
        <v>0</v>
      </c>
    </row>
    <row r="59" spans="1:12" s="64" customFormat="1" ht="15.75">
      <c r="A59" s="115"/>
      <c r="B59" s="112"/>
      <c r="C59" s="112" t="s">
        <v>311</v>
      </c>
      <c r="D59" s="114" t="s">
        <v>352</v>
      </c>
      <c r="E59" s="137">
        <v>10000</v>
      </c>
      <c r="F59" s="137">
        <v>10000</v>
      </c>
      <c r="G59" s="137"/>
      <c r="H59" s="137"/>
      <c r="I59" s="137"/>
      <c r="J59" s="137"/>
      <c r="K59" s="137"/>
      <c r="L59" s="137"/>
    </row>
    <row r="60" spans="1:12" s="64" customFormat="1" ht="15.75">
      <c r="A60" s="117">
        <v>710</v>
      </c>
      <c r="B60" s="118"/>
      <c r="C60" s="118"/>
      <c r="D60" s="111" t="s">
        <v>354</v>
      </c>
      <c r="E60" s="138">
        <f>E61+E65</f>
        <v>217650</v>
      </c>
      <c r="F60" s="138">
        <f aca="true" t="shared" si="15" ref="F60:L60">F61+F65</f>
        <v>217650</v>
      </c>
      <c r="G60" s="138">
        <f t="shared" si="15"/>
        <v>15000</v>
      </c>
      <c r="H60" s="138">
        <f t="shared" si="15"/>
        <v>0</v>
      </c>
      <c r="I60" s="138">
        <f t="shared" si="15"/>
        <v>0</v>
      </c>
      <c r="J60" s="138">
        <f t="shared" si="15"/>
        <v>0</v>
      </c>
      <c r="K60" s="138">
        <f t="shared" si="15"/>
        <v>0</v>
      </c>
      <c r="L60" s="138">
        <f t="shared" si="15"/>
        <v>0</v>
      </c>
    </row>
    <row r="61" spans="1:12" s="64" customFormat="1" ht="15.75">
      <c r="A61" s="115"/>
      <c r="B61" s="116">
        <v>71004</v>
      </c>
      <c r="C61" s="116"/>
      <c r="D61" s="113" t="s">
        <v>355</v>
      </c>
      <c r="E61" s="137">
        <f aca="true" t="shared" si="16" ref="E61:L61">SUM(E62:E64)</f>
        <v>216000</v>
      </c>
      <c r="F61" s="137">
        <f t="shared" si="16"/>
        <v>216000</v>
      </c>
      <c r="G61" s="137">
        <f t="shared" si="16"/>
        <v>15000</v>
      </c>
      <c r="H61" s="137">
        <f t="shared" si="16"/>
        <v>0</v>
      </c>
      <c r="I61" s="137">
        <f t="shared" si="16"/>
        <v>0</v>
      </c>
      <c r="J61" s="137">
        <f t="shared" si="16"/>
        <v>0</v>
      </c>
      <c r="K61" s="137">
        <f t="shared" si="16"/>
        <v>0</v>
      </c>
      <c r="L61" s="137">
        <f t="shared" si="16"/>
        <v>0</v>
      </c>
    </row>
    <row r="62" spans="1:12" s="64" customFormat="1" ht="15.75">
      <c r="A62" s="115"/>
      <c r="B62" s="116"/>
      <c r="C62" s="112" t="s">
        <v>310</v>
      </c>
      <c r="D62" s="114" t="s">
        <v>363</v>
      </c>
      <c r="E62" s="137">
        <v>15000</v>
      </c>
      <c r="F62" s="137">
        <v>15000</v>
      </c>
      <c r="G62" s="137">
        <v>15000</v>
      </c>
      <c r="H62" s="137"/>
      <c r="I62" s="137"/>
      <c r="J62" s="137"/>
      <c r="K62" s="137"/>
      <c r="L62" s="137"/>
    </row>
    <row r="63" spans="1:12" s="64" customFormat="1" ht="15.75">
      <c r="A63" s="115"/>
      <c r="B63" s="116"/>
      <c r="C63" s="116">
        <v>4300</v>
      </c>
      <c r="D63" s="114" t="s">
        <v>340</v>
      </c>
      <c r="E63" s="137">
        <v>200200</v>
      </c>
      <c r="F63" s="137">
        <v>200200</v>
      </c>
      <c r="G63" s="137"/>
      <c r="H63" s="137"/>
      <c r="I63" s="137"/>
      <c r="J63" s="137"/>
      <c r="K63" s="137"/>
      <c r="L63" s="137"/>
    </row>
    <row r="64" spans="1:12" s="64" customFormat="1" ht="15.75">
      <c r="A64" s="115"/>
      <c r="B64" s="116"/>
      <c r="C64" s="116">
        <v>4430</v>
      </c>
      <c r="D64" s="114" t="s">
        <v>356</v>
      </c>
      <c r="E64" s="137">
        <v>800</v>
      </c>
      <c r="F64" s="137">
        <v>800</v>
      </c>
      <c r="G64" s="137"/>
      <c r="H64" s="137"/>
      <c r="I64" s="137"/>
      <c r="J64" s="137"/>
      <c r="K64" s="137"/>
      <c r="L64" s="137"/>
    </row>
    <row r="65" spans="1:12" s="64" customFormat="1" ht="15.75">
      <c r="A65" s="115"/>
      <c r="B65" s="116">
        <v>71035</v>
      </c>
      <c r="C65" s="116"/>
      <c r="D65" s="113" t="s">
        <v>357</v>
      </c>
      <c r="E65" s="137">
        <f>SUM(E66:E67)</f>
        <v>1650</v>
      </c>
      <c r="F65" s="137">
        <f aca="true" t="shared" si="17" ref="F65:L65">SUM(F66:F67)</f>
        <v>1650</v>
      </c>
      <c r="G65" s="137">
        <f t="shared" si="17"/>
        <v>0</v>
      </c>
      <c r="H65" s="137">
        <f t="shared" si="17"/>
        <v>0</v>
      </c>
      <c r="I65" s="137">
        <f t="shared" si="17"/>
        <v>0</v>
      </c>
      <c r="J65" s="137">
        <f t="shared" si="17"/>
        <v>0</v>
      </c>
      <c r="K65" s="137">
        <f t="shared" si="17"/>
        <v>0</v>
      </c>
      <c r="L65" s="137">
        <f t="shared" si="17"/>
        <v>0</v>
      </c>
    </row>
    <row r="66" spans="1:12" s="64" customFormat="1" ht="15.75">
      <c r="A66" s="115"/>
      <c r="B66" s="116"/>
      <c r="C66" s="116">
        <v>4210</v>
      </c>
      <c r="D66" s="114" t="s">
        <v>337</v>
      </c>
      <c r="E66" s="137">
        <v>1100</v>
      </c>
      <c r="F66" s="137">
        <v>1100</v>
      </c>
      <c r="G66" s="137"/>
      <c r="H66" s="137"/>
      <c r="I66" s="137"/>
      <c r="J66" s="137"/>
      <c r="K66" s="137"/>
      <c r="L66" s="137"/>
    </row>
    <row r="67" spans="1:12" s="64" customFormat="1" ht="15.75">
      <c r="A67" s="115"/>
      <c r="B67" s="116"/>
      <c r="C67" s="116">
        <v>4300</v>
      </c>
      <c r="D67" s="114" t="s">
        <v>340</v>
      </c>
      <c r="E67" s="137">
        <v>550</v>
      </c>
      <c r="F67" s="137">
        <v>550</v>
      </c>
      <c r="G67" s="137"/>
      <c r="H67" s="137"/>
      <c r="I67" s="137"/>
      <c r="J67" s="137"/>
      <c r="K67" s="137"/>
      <c r="L67" s="137"/>
    </row>
    <row r="68" spans="1:12" s="64" customFormat="1" ht="15.75">
      <c r="A68" s="117">
        <v>750</v>
      </c>
      <c r="B68" s="118"/>
      <c r="C68" s="118"/>
      <c r="D68" s="111" t="s">
        <v>358</v>
      </c>
      <c r="E68" s="138">
        <f aca="true" t="shared" si="18" ref="E68:L68">E69+E74+E79+E101+E104</f>
        <v>1815420</v>
      </c>
      <c r="F68" s="138">
        <f t="shared" si="18"/>
        <v>1815420</v>
      </c>
      <c r="G68" s="138">
        <f t="shared" si="18"/>
        <v>1037860</v>
      </c>
      <c r="H68" s="138">
        <f t="shared" si="18"/>
        <v>191960</v>
      </c>
      <c r="I68" s="138">
        <f t="shared" si="18"/>
        <v>0</v>
      </c>
      <c r="J68" s="138">
        <f t="shared" si="18"/>
        <v>0</v>
      </c>
      <c r="K68" s="138">
        <f t="shared" si="18"/>
        <v>0</v>
      </c>
      <c r="L68" s="138">
        <f t="shared" si="18"/>
        <v>0</v>
      </c>
    </row>
    <row r="69" spans="1:12" s="64" customFormat="1" ht="15.75">
      <c r="A69" s="115"/>
      <c r="B69" s="116">
        <v>75011</v>
      </c>
      <c r="C69" s="116"/>
      <c r="D69" s="113" t="s">
        <v>240</v>
      </c>
      <c r="E69" s="137">
        <f>SUM(E70:E73)</f>
        <v>125120</v>
      </c>
      <c r="F69" s="137">
        <f>SUM(F70:F73)</f>
        <v>125120</v>
      </c>
      <c r="G69" s="137">
        <f aca="true" t="shared" si="19" ref="G69:L69">SUM(G70:G73)</f>
        <v>104660</v>
      </c>
      <c r="H69" s="137">
        <f t="shared" si="19"/>
        <v>20460</v>
      </c>
      <c r="I69" s="137">
        <f t="shared" si="19"/>
        <v>0</v>
      </c>
      <c r="J69" s="137">
        <f t="shared" si="19"/>
        <v>0</v>
      </c>
      <c r="K69" s="137">
        <f t="shared" si="19"/>
        <v>0</v>
      </c>
      <c r="L69" s="137">
        <f t="shared" si="19"/>
        <v>0</v>
      </c>
    </row>
    <row r="70" spans="1:12" s="64" customFormat="1" ht="15.75">
      <c r="A70" s="115"/>
      <c r="B70" s="116"/>
      <c r="C70" s="116">
        <v>4010</v>
      </c>
      <c r="D70" s="114" t="s">
        <v>359</v>
      </c>
      <c r="E70" s="137">
        <v>97360</v>
      </c>
      <c r="F70" s="137">
        <v>97360</v>
      </c>
      <c r="G70" s="137">
        <v>97360</v>
      </c>
      <c r="H70" s="137"/>
      <c r="I70" s="137"/>
      <c r="J70" s="137"/>
      <c r="K70" s="137"/>
      <c r="L70" s="137"/>
    </row>
    <row r="71" spans="1:12" s="64" customFormat="1" ht="15.75">
      <c r="A71" s="115"/>
      <c r="B71" s="116"/>
      <c r="C71" s="112" t="s">
        <v>315</v>
      </c>
      <c r="D71" s="114" t="s">
        <v>333</v>
      </c>
      <c r="E71" s="137">
        <v>7300</v>
      </c>
      <c r="F71" s="137">
        <v>7300</v>
      </c>
      <c r="G71" s="137">
        <v>7300</v>
      </c>
      <c r="H71" s="137"/>
      <c r="I71" s="137"/>
      <c r="J71" s="137"/>
      <c r="K71" s="137"/>
      <c r="L71" s="137"/>
    </row>
    <row r="72" spans="1:12" s="64" customFormat="1" ht="15.75">
      <c r="A72" s="115"/>
      <c r="B72" s="116"/>
      <c r="C72" s="116">
        <v>4110</v>
      </c>
      <c r="D72" s="114" t="s">
        <v>334</v>
      </c>
      <c r="E72" s="137">
        <v>17900</v>
      </c>
      <c r="F72" s="137">
        <v>17900</v>
      </c>
      <c r="G72" s="137"/>
      <c r="H72" s="137">
        <v>17900</v>
      </c>
      <c r="I72" s="137"/>
      <c r="J72" s="137"/>
      <c r="K72" s="137"/>
      <c r="L72" s="137"/>
    </row>
    <row r="73" spans="1:12" s="64" customFormat="1" ht="15.75">
      <c r="A73" s="115"/>
      <c r="B73" s="116"/>
      <c r="C73" s="116">
        <v>4120</v>
      </c>
      <c r="D73" s="114" t="s">
        <v>335</v>
      </c>
      <c r="E73" s="137">
        <v>2560</v>
      </c>
      <c r="F73" s="137">
        <v>2560</v>
      </c>
      <c r="G73" s="137"/>
      <c r="H73" s="137">
        <v>2560</v>
      </c>
      <c r="I73" s="137"/>
      <c r="J73" s="137"/>
      <c r="K73" s="137"/>
      <c r="L73" s="137"/>
    </row>
    <row r="74" spans="1:12" s="64" customFormat="1" ht="15.75">
      <c r="A74" s="115"/>
      <c r="B74" s="116">
        <v>75022</v>
      </c>
      <c r="C74" s="116"/>
      <c r="D74" s="113" t="s">
        <v>360</v>
      </c>
      <c r="E74" s="137">
        <f>SUM(E75:E78)</f>
        <v>110000</v>
      </c>
      <c r="F74" s="137">
        <f>SUM(F75:F78)</f>
        <v>110000</v>
      </c>
      <c r="G74" s="137">
        <f aca="true" t="shared" si="20" ref="G74:L74">SUM(G75:G77)</f>
        <v>0</v>
      </c>
      <c r="H74" s="137">
        <f t="shared" si="20"/>
        <v>0</v>
      </c>
      <c r="I74" s="137">
        <f t="shared" si="20"/>
        <v>0</v>
      </c>
      <c r="J74" s="137">
        <f t="shared" si="20"/>
        <v>0</v>
      </c>
      <c r="K74" s="137">
        <f t="shared" si="20"/>
        <v>0</v>
      </c>
      <c r="L74" s="137">
        <f t="shared" si="20"/>
        <v>0</v>
      </c>
    </row>
    <row r="75" spans="1:12" s="64" customFormat="1" ht="15.75">
      <c r="A75" s="115"/>
      <c r="B75" s="116"/>
      <c r="C75" s="116">
        <v>3030</v>
      </c>
      <c r="D75" s="114" t="s">
        <v>361</v>
      </c>
      <c r="E75" s="137">
        <v>97500</v>
      </c>
      <c r="F75" s="137">
        <v>97500</v>
      </c>
      <c r="G75" s="137"/>
      <c r="H75" s="137"/>
      <c r="I75" s="137"/>
      <c r="J75" s="137"/>
      <c r="K75" s="137"/>
      <c r="L75" s="137"/>
    </row>
    <row r="76" spans="1:12" s="64" customFormat="1" ht="15.75">
      <c r="A76" s="115"/>
      <c r="B76" s="116"/>
      <c r="C76" s="116">
        <v>4210</v>
      </c>
      <c r="D76" s="114" t="s">
        <v>337</v>
      </c>
      <c r="E76" s="137">
        <v>7500</v>
      </c>
      <c r="F76" s="137">
        <v>7500</v>
      </c>
      <c r="G76" s="137"/>
      <c r="H76" s="137"/>
      <c r="I76" s="137"/>
      <c r="J76" s="137"/>
      <c r="K76" s="137"/>
      <c r="L76" s="137"/>
    </row>
    <row r="77" spans="1:12" s="64" customFormat="1" ht="15.75">
      <c r="A77" s="115"/>
      <c r="B77" s="116"/>
      <c r="C77" s="116">
        <v>4410</v>
      </c>
      <c r="D77" s="114" t="s">
        <v>341</v>
      </c>
      <c r="E77" s="137">
        <v>500</v>
      </c>
      <c r="F77" s="137">
        <v>500</v>
      </c>
      <c r="G77" s="137"/>
      <c r="H77" s="137"/>
      <c r="I77" s="137"/>
      <c r="J77" s="137"/>
      <c r="K77" s="137"/>
      <c r="L77" s="137"/>
    </row>
    <row r="78" spans="1:12" s="64" customFormat="1" ht="25.5">
      <c r="A78" s="115"/>
      <c r="B78" s="116"/>
      <c r="C78" s="112" t="s">
        <v>480</v>
      </c>
      <c r="D78" s="114" t="s">
        <v>484</v>
      </c>
      <c r="E78" s="137">
        <v>4500</v>
      </c>
      <c r="F78" s="137">
        <v>4500</v>
      </c>
      <c r="G78" s="137"/>
      <c r="H78" s="137"/>
      <c r="I78" s="137"/>
      <c r="J78" s="137"/>
      <c r="K78" s="137"/>
      <c r="L78" s="137"/>
    </row>
    <row r="79" spans="1:12" s="64" customFormat="1" ht="15.75">
      <c r="A79" s="115"/>
      <c r="B79" s="116">
        <v>75023</v>
      </c>
      <c r="C79" s="116"/>
      <c r="D79" s="113" t="s">
        <v>242</v>
      </c>
      <c r="E79" s="137">
        <f aca="true" t="shared" si="21" ref="E79:L79">SUM(E80:E100)</f>
        <v>1529000</v>
      </c>
      <c r="F79" s="137">
        <f t="shared" si="21"/>
        <v>1529000</v>
      </c>
      <c r="G79" s="137">
        <f t="shared" si="21"/>
        <v>933200</v>
      </c>
      <c r="H79" s="137">
        <f t="shared" si="21"/>
        <v>171500</v>
      </c>
      <c r="I79" s="137">
        <f t="shared" si="21"/>
        <v>0</v>
      </c>
      <c r="J79" s="137">
        <f t="shared" si="21"/>
        <v>0</v>
      </c>
      <c r="K79" s="137">
        <f t="shared" si="21"/>
        <v>0</v>
      </c>
      <c r="L79" s="137">
        <f t="shared" si="21"/>
        <v>0</v>
      </c>
    </row>
    <row r="80" spans="1:12" s="64" customFormat="1" ht="25.5">
      <c r="A80" s="115"/>
      <c r="B80" s="116"/>
      <c r="C80" s="112" t="s">
        <v>318</v>
      </c>
      <c r="D80" s="114" t="s">
        <v>434</v>
      </c>
      <c r="E80" s="137">
        <v>385</v>
      </c>
      <c r="F80" s="137">
        <v>385</v>
      </c>
      <c r="G80" s="137"/>
      <c r="H80" s="137"/>
      <c r="I80" s="137"/>
      <c r="J80" s="137"/>
      <c r="K80" s="137"/>
      <c r="L80" s="137"/>
    </row>
    <row r="81" spans="1:12" s="64" customFormat="1" ht="15.75">
      <c r="A81" s="115"/>
      <c r="B81" s="116"/>
      <c r="C81" s="116">
        <v>4010</v>
      </c>
      <c r="D81" s="114" t="s">
        <v>359</v>
      </c>
      <c r="E81" s="137">
        <v>835200</v>
      </c>
      <c r="F81" s="137">
        <v>835200</v>
      </c>
      <c r="G81" s="137">
        <v>835200</v>
      </c>
      <c r="H81" s="137"/>
      <c r="I81" s="137"/>
      <c r="J81" s="137"/>
      <c r="K81" s="137"/>
      <c r="L81" s="137"/>
    </row>
    <row r="82" spans="1:12" s="64" customFormat="1" ht="15.75">
      <c r="A82" s="115"/>
      <c r="B82" s="116"/>
      <c r="C82" s="116">
        <v>4040</v>
      </c>
      <c r="D82" s="114" t="s">
        <v>333</v>
      </c>
      <c r="E82" s="137">
        <v>62000</v>
      </c>
      <c r="F82" s="137">
        <v>62000</v>
      </c>
      <c r="G82" s="137">
        <v>62000</v>
      </c>
      <c r="H82" s="137"/>
      <c r="I82" s="137"/>
      <c r="J82" s="137"/>
      <c r="K82" s="137"/>
      <c r="L82" s="137"/>
    </row>
    <row r="83" spans="1:12" s="64" customFormat="1" ht="15.75">
      <c r="A83" s="115"/>
      <c r="B83" s="116"/>
      <c r="C83" s="116">
        <v>4110</v>
      </c>
      <c r="D83" s="114" t="s">
        <v>334</v>
      </c>
      <c r="E83" s="137">
        <v>150000</v>
      </c>
      <c r="F83" s="137">
        <v>150000</v>
      </c>
      <c r="G83" s="139"/>
      <c r="H83" s="137">
        <v>150000</v>
      </c>
      <c r="I83" s="137"/>
      <c r="J83" s="137"/>
      <c r="K83" s="137"/>
      <c r="L83" s="137"/>
    </row>
    <row r="84" spans="1:12" s="64" customFormat="1" ht="15.75">
      <c r="A84" s="115"/>
      <c r="B84" s="116"/>
      <c r="C84" s="116">
        <v>4120</v>
      </c>
      <c r="D84" s="114" t="s">
        <v>362</v>
      </c>
      <c r="E84" s="137">
        <v>21500</v>
      </c>
      <c r="F84" s="137">
        <v>21500</v>
      </c>
      <c r="G84" s="139"/>
      <c r="H84" s="137">
        <v>21500</v>
      </c>
      <c r="I84" s="137"/>
      <c r="J84" s="137"/>
      <c r="K84" s="137"/>
      <c r="L84" s="137"/>
    </row>
    <row r="85" spans="1:12" s="64" customFormat="1" ht="25.5">
      <c r="A85" s="115"/>
      <c r="B85" s="116"/>
      <c r="C85" s="112" t="s">
        <v>439</v>
      </c>
      <c r="D85" s="114" t="s">
        <v>521</v>
      </c>
      <c r="E85" s="137">
        <v>21600</v>
      </c>
      <c r="F85" s="137">
        <v>21600</v>
      </c>
      <c r="G85" s="137"/>
      <c r="H85" s="137"/>
      <c r="I85" s="137"/>
      <c r="J85" s="137"/>
      <c r="K85" s="137"/>
      <c r="L85" s="137"/>
    </row>
    <row r="86" spans="1:12" s="64" customFormat="1" ht="15.75">
      <c r="A86" s="115"/>
      <c r="B86" s="116"/>
      <c r="C86" s="112" t="s">
        <v>310</v>
      </c>
      <c r="D86" s="114" t="s">
        <v>363</v>
      </c>
      <c r="E86" s="137">
        <v>36000</v>
      </c>
      <c r="F86" s="137">
        <v>36000</v>
      </c>
      <c r="G86" s="137">
        <v>36000</v>
      </c>
      <c r="H86" s="137"/>
      <c r="I86" s="137"/>
      <c r="J86" s="137"/>
      <c r="K86" s="137"/>
      <c r="L86" s="137"/>
    </row>
    <row r="87" spans="1:12" s="64" customFormat="1" ht="15.75">
      <c r="A87" s="115"/>
      <c r="B87" s="116"/>
      <c r="C87" s="116">
        <v>4210</v>
      </c>
      <c r="D87" s="114" t="s">
        <v>337</v>
      </c>
      <c r="E87" s="137">
        <v>58600</v>
      </c>
      <c r="F87" s="137">
        <v>58600</v>
      </c>
      <c r="G87" s="137"/>
      <c r="H87" s="137"/>
      <c r="I87" s="137"/>
      <c r="J87" s="137"/>
      <c r="K87" s="137"/>
      <c r="L87" s="137"/>
    </row>
    <row r="88" spans="1:12" s="64" customFormat="1" ht="15.75">
      <c r="A88" s="115"/>
      <c r="B88" s="116"/>
      <c r="C88" s="116">
        <v>4260</v>
      </c>
      <c r="D88" s="114" t="s">
        <v>338</v>
      </c>
      <c r="E88" s="137">
        <v>23000</v>
      </c>
      <c r="F88" s="137">
        <v>23000</v>
      </c>
      <c r="G88" s="137"/>
      <c r="H88" s="137"/>
      <c r="I88" s="137"/>
      <c r="J88" s="137"/>
      <c r="K88" s="137"/>
      <c r="L88" s="137"/>
    </row>
    <row r="89" spans="1:12" s="64" customFormat="1" ht="15.75">
      <c r="A89" s="115"/>
      <c r="B89" s="116"/>
      <c r="C89" s="116">
        <v>4270</v>
      </c>
      <c r="D89" s="114" t="s">
        <v>339</v>
      </c>
      <c r="E89" s="137">
        <v>59000</v>
      </c>
      <c r="F89" s="137">
        <v>59000</v>
      </c>
      <c r="G89" s="137"/>
      <c r="H89" s="137"/>
      <c r="I89" s="137"/>
      <c r="J89" s="137"/>
      <c r="K89" s="137"/>
      <c r="L89" s="137"/>
    </row>
    <row r="90" spans="1:12" s="64" customFormat="1" ht="15.75">
      <c r="A90" s="115"/>
      <c r="B90" s="116"/>
      <c r="C90" s="116">
        <v>4300</v>
      </c>
      <c r="D90" s="114" t="s">
        <v>340</v>
      </c>
      <c r="E90" s="137">
        <v>107990</v>
      </c>
      <c r="F90" s="137">
        <v>107990</v>
      </c>
      <c r="G90" s="137"/>
      <c r="H90" s="137"/>
      <c r="I90" s="137"/>
      <c r="J90" s="137"/>
      <c r="K90" s="137"/>
      <c r="L90" s="137"/>
    </row>
    <row r="91" spans="1:12" s="64" customFormat="1" ht="15.75">
      <c r="A91" s="115"/>
      <c r="B91" s="116"/>
      <c r="C91" s="112" t="s">
        <v>478</v>
      </c>
      <c r="D91" s="114" t="s">
        <v>483</v>
      </c>
      <c r="E91" s="137">
        <v>6000</v>
      </c>
      <c r="F91" s="137">
        <v>6000</v>
      </c>
      <c r="G91" s="137"/>
      <c r="H91" s="137"/>
      <c r="I91" s="137"/>
      <c r="J91" s="137"/>
      <c r="K91" s="137"/>
      <c r="L91" s="137"/>
    </row>
    <row r="92" spans="1:12" s="64" customFormat="1" ht="28.5" customHeight="1">
      <c r="A92" s="115"/>
      <c r="B92" s="116"/>
      <c r="C92" s="112" t="s">
        <v>491</v>
      </c>
      <c r="D92" s="114" t="s">
        <v>493</v>
      </c>
      <c r="E92" s="137">
        <v>4000</v>
      </c>
      <c r="F92" s="137">
        <v>4000</v>
      </c>
      <c r="G92" s="137"/>
      <c r="H92" s="137"/>
      <c r="I92" s="137"/>
      <c r="J92" s="137"/>
      <c r="K92" s="137"/>
      <c r="L92" s="137"/>
    </row>
    <row r="93" spans="1:12" s="64" customFormat="1" ht="28.5" customHeight="1">
      <c r="A93" s="115"/>
      <c r="B93" s="116"/>
      <c r="C93" s="112" t="s">
        <v>479</v>
      </c>
      <c r="D93" s="114" t="s">
        <v>494</v>
      </c>
      <c r="E93" s="137">
        <v>18000</v>
      </c>
      <c r="F93" s="137">
        <v>18000</v>
      </c>
      <c r="G93" s="137"/>
      <c r="H93" s="137"/>
      <c r="I93" s="137"/>
      <c r="J93" s="137"/>
      <c r="K93" s="137"/>
      <c r="L93" s="137"/>
    </row>
    <row r="94" spans="1:12" s="64" customFormat="1" ht="30.75" customHeight="1">
      <c r="A94" s="115"/>
      <c r="B94" s="116"/>
      <c r="C94" s="112" t="s">
        <v>492</v>
      </c>
      <c r="D94" s="114" t="s">
        <v>495</v>
      </c>
      <c r="E94" s="137">
        <v>2500</v>
      </c>
      <c r="F94" s="137">
        <v>2500</v>
      </c>
      <c r="G94" s="137"/>
      <c r="H94" s="137"/>
      <c r="I94" s="137"/>
      <c r="J94" s="137"/>
      <c r="K94" s="137"/>
      <c r="L94" s="137"/>
    </row>
    <row r="95" spans="1:12" s="64" customFormat="1" ht="15.75">
      <c r="A95" s="115"/>
      <c r="B95" s="116"/>
      <c r="C95" s="116">
        <v>4410</v>
      </c>
      <c r="D95" s="114" t="s">
        <v>341</v>
      </c>
      <c r="E95" s="137">
        <v>9000</v>
      </c>
      <c r="F95" s="137">
        <v>9000</v>
      </c>
      <c r="G95" s="137"/>
      <c r="H95" s="137"/>
      <c r="I95" s="137"/>
      <c r="J95" s="137"/>
      <c r="K95" s="137"/>
      <c r="L95" s="137"/>
    </row>
    <row r="96" spans="1:12" s="64" customFormat="1" ht="15.75">
      <c r="A96" s="115"/>
      <c r="B96" s="116"/>
      <c r="C96" s="116">
        <v>4430</v>
      </c>
      <c r="D96" s="114" t="s">
        <v>353</v>
      </c>
      <c r="E96" s="137">
        <v>7500</v>
      </c>
      <c r="F96" s="137">
        <v>7500</v>
      </c>
      <c r="G96" s="137"/>
      <c r="H96" s="137"/>
      <c r="I96" s="137"/>
      <c r="J96" s="137"/>
      <c r="K96" s="137"/>
      <c r="L96" s="137"/>
    </row>
    <row r="97" spans="1:12" s="64" customFormat="1" ht="25.5">
      <c r="A97" s="115"/>
      <c r="B97" s="116"/>
      <c r="C97" s="116">
        <v>4440</v>
      </c>
      <c r="D97" s="114" t="s">
        <v>343</v>
      </c>
      <c r="E97" s="137">
        <v>25325</v>
      </c>
      <c r="F97" s="137">
        <v>25325</v>
      </c>
      <c r="G97" s="137"/>
      <c r="H97" s="137"/>
      <c r="I97" s="137"/>
      <c r="J97" s="137"/>
      <c r="K97" s="137"/>
      <c r="L97" s="137"/>
    </row>
    <row r="98" spans="1:12" s="64" customFormat="1" ht="25.5">
      <c r="A98" s="115"/>
      <c r="B98" s="116"/>
      <c r="C98" s="112" t="s">
        <v>480</v>
      </c>
      <c r="D98" s="114" t="s">
        <v>484</v>
      </c>
      <c r="E98" s="137">
        <v>16000</v>
      </c>
      <c r="F98" s="137">
        <v>16000</v>
      </c>
      <c r="G98" s="137"/>
      <c r="H98" s="137"/>
      <c r="I98" s="137"/>
      <c r="J98" s="137"/>
      <c r="K98" s="137"/>
      <c r="L98" s="137"/>
    </row>
    <row r="99" spans="1:12" s="64" customFormat="1" ht="29.25" customHeight="1">
      <c r="A99" s="115"/>
      <c r="B99" s="116"/>
      <c r="C99" s="112" t="s">
        <v>481</v>
      </c>
      <c r="D99" s="114" t="s">
        <v>485</v>
      </c>
      <c r="E99" s="137">
        <v>12000</v>
      </c>
      <c r="F99" s="137">
        <v>12000</v>
      </c>
      <c r="G99" s="137"/>
      <c r="H99" s="137"/>
      <c r="I99" s="137"/>
      <c r="J99" s="137"/>
      <c r="K99" s="137"/>
      <c r="L99" s="137"/>
    </row>
    <row r="100" spans="1:12" s="64" customFormat="1" ht="25.5">
      <c r="A100" s="115"/>
      <c r="B100" s="116"/>
      <c r="C100" s="112" t="s">
        <v>482</v>
      </c>
      <c r="D100" s="114" t="s">
        <v>486</v>
      </c>
      <c r="E100" s="137">
        <v>53400</v>
      </c>
      <c r="F100" s="137">
        <v>53400</v>
      </c>
      <c r="G100" s="137"/>
      <c r="H100" s="137"/>
      <c r="I100" s="137"/>
      <c r="J100" s="137"/>
      <c r="K100" s="137"/>
      <c r="L100" s="137"/>
    </row>
    <row r="101" spans="1:12" s="64" customFormat="1" ht="12.75" customHeight="1">
      <c r="A101" s="115"/>
      <c r="B101" s="112" t="s">
        <v>440</v>
      </c>
      <c r="C101" s="112"/>
      <c r="D101" s="113" t="s">
        <v>441</v>
      </c>
      <c r="E101" s="137">
        <f>SUM(E102:E103)</f>
        <v>46300</v>
      </c>
      <c r="F101" s="137">
        <f aca="true" t="shared" si="22" ref="F101:L101">SUM(F102:F103)</f>
        <v>46300</v>
      </c>
      <c r="G101" s="137">
        <f t="shared" si="22"/>
        <v>0</v>
      </c>
      <c r="H101" s="137">
        <f t="shared" si="22"/>
        <v>0</v>
      </c>
      <c r="I101" s="137">
        <f t="shared" si="22"/>
        <v>0</v>
      </c>
      <c r="J101" s="137">
        <f t="shared" si="22"/>
        <v>0</v>
      </c>
      <c r="K101" s="137">
        <f t="shared" si="22"/>
        <v>0</v>
      </c>
      <c r="L101" s="137">
        <f t="shared" si="22"/>
        <v>0</v>
      </c>
    </row>
    <row r="102" spans="1:12" s="64" customFormat="1" ht="15.75">
      <c r="A102" s="115"/>
      <c r="B102" s="116"/>
      <c r="C102" s="112" t="s">
        <v>311</v>
      </c>
      <c r="D102" s="114" t="s">
        <v>337</v>
      </c>
      <c r="E102" s="137">
        <v>38000</v>
      </c>
      <c r="F102" s="137">
        <v>38000</v>
      </c>
      <c r="G102" s="137"/>
      <c r="H102" s="137"/>
      <c r="I102" s="137"/>
      <c r="J102" s="137"/>
      <c r="K102" s="137"/>
      <c r="L102" s="137"/>
    </row>
    <row r="103" spans="1:12" s="64" customFormat="1" ht="15.75">
      <c r="A103" s="115"/>
      <c r="B103" s="116"/>
      <c r="C103" s="112" t="s">
        <v>319</v>
      </c>
      <c r="D103" s="114" t="s">
        <v>340</v>
      </c>
      <c r="E103" s="137">
        <v>8300</v>
      </c>
      <c r="F103" s="137">
        <v>8300</v>
      </c>
      <c r="G103" s="137"/>
      <c r="H103" s="137"/>
      <c r="I103" s="137"/>
      <c r="J103" s="137"/>
      <c r="K103" s="137"/>
      <c r="L103" s="137"/>
    </row>
    <row r="104" spans="1:12" s="64" customFormat="1" ht="15.75">
      <c r="A104" s="115"/>
      <c r="B104" s="116">
        <v>75095</v>
      </c>
      <c r="C104" s="116"/>
      <c r="D104" s="113" t="s">
        <v>307</v>
      </c>
      <c r="E104" s="137">
        <f aca="true" t="shared" si="23" ref="E104:L104">+SUM(E105:E105)</f>
        <v>5000</v>
      </c>
      <c r="F104" s="137">
        <f t="shared" si="23"/>
        <v>5000</v>
      </c>
      <c r="G104" s="137">
        <f t="shared" si="23"/>
        <v>0</v>
      </c>
      <c r="H104" s="137">
        <f t="shared" si="23"/>
        <v>0</v>
      </c>
      <c r="I104" s="137">
        <f t="shared" si="23"/>
        <v>0</v>
      </c>
      <c r="J104" s="137">
        <f t="shared" si="23"/>
        <v>0</v>
      </c>
      <c r="K104" s="137">
        <f t="shared" si="23"/>
        <v>0</v>
      </c>
      <c r="L104" s="137">
        <f t="shared" si="23"/>
        <v>0</v>
      </c>
    </row>
    <row r="105" spans="1:12" s="64" customFormat="1" ht="15.75">
      <c r="A105" s="115"/>
      <c r="B105" s="116"/>
      <c r="C105" s="116">
        <v>4300</v>
      </c>
      <c r="D105" s="114" t="s">
        <v>340</v>
      </c>
      <c r="E105" s="137">
        <v>5000</v>
      </c>
      <c r="F105" s="137">
        <v>5000</v>
      </c>
      <c r="G105" s="137"/>
      <c r="H105" s="137"/>
      <c r="I105" s="137"/>
      <c r="J105" s="137"/>
      <c r="K105" s="137"/>
      <c r="L105" s="137"/>
    </row>
    <row r="106" spans="1:12" s="64" customFormat="1" ht="40.5" customHeight="1">
      <c r="A106" s="117">
        <v>751</v>
      </c>
      <c r="B106" s="110"/>
      <c r="C106" s="110"/>
      <c r="D106" s="120" t="s">
        <v>452</v>
      </c>
      <c r="E106" s="138">
        <f>E107</f>
        <v>1435</v>
      </c>
      <c r="F106" s="138">
        <f aca="true" t="shared" si="24" ref="F106:L106">F107</f>
        <v>1435</v>
      </c>
      <c r="G106" s="138">
        <f t="shared" si="24"/>
        <v>1176</v>
      </c>
      <c r="H106" s="138">
        <f t="shared" si="24"/>
        <v>232</v>
      </c>
      <c r="I106" s="138">
        <f t="shared" si="24"/>
        <v>0</v>
      </c>
      <c r="J106" s="138">
        <f t="shared" si="24"/>
        <v>0</v>
      </c>
      <c r="K106" s="138">
        <f t="shared" si="24"/>
        <v>0</v>
      </c>
      <c r="L106" s="138">
        <f t="shared" si="24"/>
        <v>0</v>
      </c>
    </row>
    <row r="107" spans="1:12" s="64" customFormat="1" ht="25.5">
      <c r="A107" s="115"/>
      <c r="B107" s="112">
        <v>75101</v>
      </c>
      <c r="C107" s="112"/>
      <c r="D107" s="121" t="s">
        <v>393</v>
      </c>
      <c r="E107" s="137">
        <f>SUM(E108:E111)</f>
        <v>1435</v>
      </c>
      <c r="F107" s="137">
        <f aca="true" t="shared" si="25" ref="F107:L107">SUM(F108:F111)</f>
        <v>1435</v>
      </c>
      <c r="G107" s="137">
        <f t="shared" si="25"/>
        <v>1176</v>
      </c>
      <c r="H107" s="137">
        <f t="shared" si="25"/>
        <v>232</v>
      </c>
      <c r="I107" s="137">
        <f t="shared" si="25"/>
        <v>0</v>
      </c>
      <c r="J107" s="137">
        <f t="shared" si="25"/>
        <v>0</v>
      </c>
      <c r="K107" s="137">
        <f t="shared" si="25"/>
        <v>0</v>
      </c>
      <c r="L107" s="137">
        <f t="shared" si="25"/>
        <v>0</v>
      </c>
    </row>
    <row r="108" spans="1:12" s="64" customFormat="1" ht="15.75">
      <c r="A108" s="115"/>
      <c r="B108" s="112"/>
      <c r="C108" s="112">
        <v>4110</v>
      </c>
      <c r="D108" s="119" t="s">
        <v>334</v>
      </c>
      <c r="E108" s="137">
        <v>203</v>
      </c>
      <c r="F108" s="137">
        <v>203</v>
      </c>
      <c r="G108" s="137"/>
      <c r="H108" s="137">
        <v>203</v>
      </c>
      <c r="I108" s="137"/>
      <c r="J108" s="137"/>
      <c r="K108" s="137"/>
      <c r="L108" s="137"/>
    </row>
    <row r="109" spans="1:12" s="64" customFormat="1" ht="15.75">
      <c r="A109" s="115"/>
      <c r="B109" s="112"/>
      <c r="C109" s="112" t="s">
        <v>323</v>
      </c>
      <c r="D109" s="114" t="s">
        <v>335</v>
      </c>
      <c r="E109" s="137">
        <v>29</v>
      </c>
      <c r="F109" s="137">
        <v>29</v>
      </c>
      <c r="G109" s="137"/>
      <c r="H109" s="137">
        <v>29</v>
      </c>
      <c r="I109" s="137"/>
      <c r="J109" s="137"/>
      <c r="K109" s="137"/>
      <c r="L109" s="137"/>
    </row>
    <row r="110" spans="1:12" s="64" customFormat="1" ht="15.75">
      <c r="A110" s="115"/>
      <c r="B110" s="112"/>
      <c r="C110" s="112" t="s">
        <v>310</v>
      </c>
      <c r="D110" s="119" t="s">
        <v>363</v>
      </c>
      <c r="E110" s="137">
        <v>1176</v>
      </c>
      <c r="F110" s="137">
        <v>1176</v>
      </c>
      <c r="G110" s="137">
        <v>1176</v>
      </c>
      <c r="H110" s="137"/>
      <c r="I110" s="137"/>
      <c r="J110" s="137"/>
      <c r="K110" s="137"/>
      <c r="L110" s="137"/>
    </row>
    <row r="111" spans="1:12" s="64" customFormat="1" ht="15.75">
      <c r="A111" s="115"/>
      <c r="B111" s="112"/>
      <c r="C111" s="112">
        <v>4210</v>
      </c>
      <c r="D111" s="119" t="s">
        <v>337</v>
      </c>
      <c r="E111" s="137">
        <v>27</v>
      </c>
      <c r="F111" s="137">
        <v>27</v>
      </c>
      <c r="G111" s="137"/>
      <c r="H111" s="137"/>
      <c r="I111" s="137"/>
      <c r="J111" s="137"/>
      <c r="K111" s="137"/>
      <c r="L111" s="137"/>
    </row>
    <row r="112" spans="1:12" s="64" customFormat="1" ht="25.5">
      <c r="A112" s="117">
        <v>754</v>
      </c>
      <c r="B112" s="110"/>
      <c r="C112" s="110"/>
      <c r="D112" s="111" t="s">
        <v>453</v>
      </c>
      <c r="E112" s="138">
        <f>E113+E126</f>
        <v>127100</v>
      </c>
      <c r="F112" s="138">
        <f aca="true" t="shared" si="26" ref="F112:L112">F113+F126</f>
        <v>127100</v>
      </c>
      <c r="G112" s="138">
        <f t="shared" si="26"/>
        <v>40910</v>
      </c>
      <c r="H112" s="138">
        <f t="shared" si="26"/>
        <v>3222</v>
      </c>
      <c r="I112" s="138">
        <f t="shared" si="26"/>
        <v>0</v>
      </c>
      <c r="J112" s="138">
        <f t="shared" si="26"/>
        <v>0</v>
      </c>
      <c r="K112" s="138">
        <f t="shared" si="26"/>
        <v>0</v>
      </c>
      <c r="L112" s="138">
        <f t="shared" si="26"/>
        <v>0</v>
      </c>
    </row>
    <row r="113" spans="1:12" s="64" customFormat="1" ht="15.75">
      <c r="A113" s="115"/>
      <c r="B113" s="112">
        <v>75412</v>
      </c>
      <c r="C113" s="112"/>
      <c r="D113" s="113" t="s">
        <v>364</v>
      </c>
      <c r="E113" s="137">
        <f>SUM(E114:E125)</f>
        <v>123000</v>
      </c>
      <c r="F113" s="137">
        <f aca="true" t="shared" si="27" ref="F113:L113">SUM(F114:F125)</f>
        <v>123000</v>
      </c>
      <c r="G113" s="137">
        <f t="shared" si="27"/>
        <v>39910</v>
      </c>
      <c r="H113" s="137">
        <f t="shared" si="27"/>
        <v>3222</v>
      </c>
      <c r="I113" s="137">
        <f t="shared" si="27"/>
        <v>0</v>
      </c>
      <c r="J113" s="137">
        <f t="shared" si="27"/>
        <v>0</v>
      </c>
      <c r="K113" s="137">
        <f t="shared" si="27"/>
        <v>0</v>
      </c>
      <c r="L113" s="137">
        <f t="shared" si="27"/>
        <v>0</v>
      </c>
    </row>
    <row r="114" spans="1:12" s="64" customFormat="1" ht="15.75">
      <c r="A114" s="115"/>
      <c r="B114" s="112"/>
      <c r="C114" s="112">
        <v>3030</v>
      </c>
      <c r="D114" s="114" t="s">
        <v>361</v>
      </c>
      <c r="E114" s="137">
        <v>15000</v>
      </c>
      <c r="F114" s="137">
        <v>15000</v>
      </c>
      <c r="G114" s="137"/>
      <c r="H114" s="137"/>
      <c r="I114" s="137"/>
      <c r="J114" s="137"/>
      <c r="K114" s="137"/>
      <c r="L114" s="137"/>
    </row>
    <row r="115" spans="1:12" s="64" customFormat="1" ht="15.75">
      <c r="A115" s="115"/>
      <c r="B115" s="112"/>
      <c r="C115" s="112">
        <v>4010</v>
      </c>
      <c r="D115" s="114" t="s">
        <v>359</v>
      </c>
      <c r="E115" s="137">
        <v>13110</v>
      </c>
      <c r="F115" s="137">
        <v>13110</v>
      </c>
      <c r="G115" s="137">
        <v>13110</v>
      </c>
      <c r="H115" s="137"/>
      <c r="I115" s="137"/>
      <c r="J115" s="137"/>
      <c r="K115" s="137"/>
      <c r="L115" s="137"/>
    </row>
    <row r="116" spans="1:12" s="64" customFormat="1" ht="15.75">
      <c r="A116" s="115"/>
      <c r="B116" s="112"/>
      <c r="C116" s="112">
        <v>4040</v>
      </c>
      <c r="D116" s="114" t="s">
        <v>365</v>
      </c>
      <c r="E116" s="137">
        <v>1000</v>
      </c>
      <c r="F116" s="137">
        <v>1000</v>
      </c>
      <c r="G116" s="137">
        <v>1000</v>
      </c>
      <c r="H116" s="137"/>
      <c r="I116" s="137"/>
      <c r="J116" s="137"/>
      <c r="K116" s="137"/>
      <c r="L116" s="137"/>
    </row>
    <row r="117" spans="1:12" s="64" customFormat="1" ht="15.75">
      <c r="A117" s="115"/>
      <c r="B117" s="112"/>
      <c r="C117" s="112">
        <v>4110</v>
      </c>
      <c r="D117" s="114" t="s">
        <v>334</v>
      </c>
      <c r="E117" s="137">
        <v>2820</v>
      </c>
      <c r="F117" s="137">
        <v>2820</v>
      </c>
      <c r="G117" s="137"/>
      <c r="H117" s="137">
        <v>2820</v>
      </c>
      <c r="I117" s="137"/>
      <c r="J117" s="137"/>
      <c r="K117" s="137"/>
      <c r="L117" s="137"/>
    </row>
    <row r="118" spans="1:12" s="64" customFormat="1" ht="15.75">
      <c r="A118" s="115"/>
      <c r="B118" s="112"/>
      <c r="C118" s="112">
        <v>4120</v>
      </c>
      <c r="D118" s="114" t="s">
        <v>335</v>
      </c>
      <c r="E118" s="137">
        <v>402</v>
      </c>
      <c r="F118" s="137">
        <v>402</v>
      </c>
      <c r="G118" s="137"/>
      <c r="H118" s="137">
        <v>402</v>
      </c>
      <c r="I118" s="137"/>
      <c r="J118" s="137"/>
      <c r="K118" s="137"/>
      <c r="L118" s="137"/>
    </row>
    <row r="119" spans="1:12" s="64" customFormat="1" ht="15.75">
      <c r="A119" s="115"/>
      <c r="B119" s="112"/>
      <c r="C119" s="112" t="s">
        <v>310</v>
      </c>
      <c r="D119" s="114" t="s">
        <v>363</v>
      </c>
      <c r="E119" s="137">
        <v>25800</v>
      </c>
      <c r="F119" s="137">
        <v>25800</v>
      </c>
      <c r="G119" s="137">
        <v>25800</v>
      </c>
      <c r="H119" s="137"/>
      <c r="I119" s="137"/>
      <c r="J119" s="137"/>
      <c r="K119" s="137"/>
      <c r="L119" s="137"/>
    </row>
    <row r="120" spans="1:12" s="64" customFormat="1" ht="15.75">
      <c r="A120" s="115"/>
      <c r="B120" s="112"/>
      <c r="C120" s="112">
        <v>4210</v>
      </c>
      <c r="D120" s="114" t="s">
        <v>337</v>
      </c>
      <c r="E120" s="137">
        <v>39470</v>
      </c>
      <c r="F120" s="137">
        <v>39470</v>
      </c>
      <c r="G120" s="137"/>
      <c r="H120" s="137"/>
      <c r="I120" s="137"/>
      <c r="J120" s="137"/>
      <c r="K120" s="137"/>
      <c r="L120" s="137"/>
    </row>
    <row r="121" spans="1:12" s="64" customFormat="1" ht="15.75">
      <c r="A121" s="115"/>
      <c r="B121" s="112"/>
      <c r="C121" s="112">
        <v>4260</v>
      </c>
      <c r="D121" s="114" t="s">
        <v>338</v>
      </c>
      <c r="E121" s="137">
        <v>15000</v>
      </c>
      <c r="F121" s="137">
        <v>15000</v>
      </c>
      <c r="G121" s="137"/>
      <c r="H121" s="137"/>
      <c r="I121" s="137"/>
      <c r="J121" s="137"/>
      <c r="K121" s="137"/>
      <c r="L121" s="137"/>
    </row>
    <row r="122" spans="1:12" s="64" customFormat="1" ht="15.75">
      <c r="A122" s="115"/>
      <c r="B122" s="112"/>
      <c r="C122" s="112">
        <v>4270</v>
      </c>
      <c r="D122" s="114" t="s">
        <v>339</v>
      </c>
      <c r="E122" s="137">
        <v>5000</v>
      </c>
      <c r="F122" s="137">
        <v>5000</v>
      </c>
      <c r="G122" s="137"/>
      <c r="H122" s="137"/>
      <c r="I122" s="137"/>
      <c r="J122" s="137"/>
      <c r="K122" s="137"/>
      <c r="L122" s="137"/>
    </row>
    <row r="123" spans="1:12" s="64" customFormat="1" ht="15.75">
      <c r="A123" s="115"/>
      <c r="B123" s="112"/>
      <c r="C123" s="112">
        <v>4300</v>
      </c>
      <c r="D123" s="114" t="s">
        <v>340</v>
      </c>
      <c r="E123" s="137">
        <v>2000</v>
      </c>
      <c r="F123" s="137">
        <v>2000</v>
      </c>
      <c r="G123" s="137"/>
      <c r="H123" s="137"/>
      <c r="I123" s="137"/>
      <c r="J123" s="137"/>
      <c r="K123" s="137"/>
      <c r="L123" s="137"/>
    </row>
    <row r="124" spans="1:12" s="64" customFormat="1" ht="15.75">
      <c r="A124" s="115"/>
      <c r="B124" s="112"/>
      <c r="C124" s="112">
        <v>4430</v>
      </c>
      <c r="D124" s="114" t="s">
        <v>353</v>
      </c>
      <c r="E124" s="137">
        <v>3000</v>
      </c>
      <c r="F124" s="137">
        <v>3000</v>
      </c>
      <c r="G124" s="137"/>
      <c r="H124" s="137"/>
      <c r="I124" s="137"/>
      <c r="J124" s="137"/>
      <c r="K124" s="137"/>
      <c r="L124" s="137"/>
    </row>
    <row r="125" spans="1:12" s="64" customFormat="1" ht="25.5">
      <c r="A125" s="115"/>
      <c r="B125" s="112"/>
      <c r="C125" s="112">
        <v>4440</v>
      </c>
      <c r="D125" s="114" t="s">
        <v>343</v>
      </c>
      <c r="E125" s="137">
        <v>398</v>
      </c>
      <c r="F125" s="137">
        <v>398</v>
      </c>
      <c r="G125" s="137"/>
      <c r="H125" s="137"/>
      <c r="I125" s="137"/>
      <c r="J125" s="137"/>
      <c r="K125" s="137"/>
      <c r="L125" s="137"/>
    </row>
    <row r="126" spans="1:12" s="64" customFormat="1" ht="15.75">
      <c r="A126" s="115"/>
      <c r="B126" s="112">
        <v>75414</v>
      </c>
      <c r="C126" s="112"/>
      <c r="D126" s="113" t="s">
        <v>366</v>
      </c>
      <c r="E126" s="137">
        <f>SUM(E127:E129)</f>
        <v>4100</v>
      </c>
      <c r="F126" s="137">
        <f aca="true" t="shared" si="28" ref="F126:L126">SUM(F127:F129)</f>
        <v>4100</v>
      </c>
      <c r="G126" s="137">
        <f t="shared" si="28"/>
        <v>1000</v>
      </c>
      <c r="H126" s="137">
        <f t="shared" si="28"/>
        <v>0</v>
      </c>
      <c r="I126" s="137">
        <f t="shared" si="28"/>
        <v>0</v>
      </c>
      <c r="J126" s="137">
        <f t="shared" si="28"/>
        <v>0</v>
      </c>
      <c r="K126" s="137">
        <f t="shared" si="28"/>
        <v>0</v>
      </c>
      <c r="L126" s="137">
        <f t="shared" si="28"/>
        <v>0</v>
      </c>
    </row>
    <row r="127" spans="1:12" s="64" customFormat="1" ht="15.75">
      <c r="A127" s="115"/>
      <c r="B127" s="112"/>
      <c r="C127" s="112" t="s">
        <v>310</v>
      </c>
      <c r="D127" s="114" t="s">
        <v>363</v>
      </c>
      <c r="E127" s="137">
        <v>1000</v>
      </c>
      <c r="F127" s="137">
        <v>1000</v>
      </c>
      <c r="G127" s="137">
        <v>1000</v>
      </c>
      <c r="H127" s="137"/>
      <c r="I127" s="137"/>
      <c r="J127" s="137"/>
      <c r="K127" s="137"/>
      <c r="L127" s="137"/>
    </row>
    <row r="128" spans="1:12" s="64" customFormat="1" ht="15.75">
      <c r="A128" s="115"/>
      <c r="B128" s="112"/>
      <c r="C128" s="112">
        <v>4210</v>
      </c>
      <c r="D128" s="114" t="s">
        <v>337</v>
      </c>
      <c r="E128" s="137">
        <v>1500</v>
      </c>
      <c r="F128" s="137">
        <v>1500</v>
      </c>
      <c r="G128" s="137"/>
      <c r="H128" s="137"/>
      <c r="I128" s="137"/>
      <c r="J128" s="137"/>
      <c r="K128" s="137"/>
      <c r="L128" s="137"/>
    </row>
    <row r="129" spans="1:12" s="64" customFormat="1" ht="15.75">
      <c r="A129" s="181"/>
      <c r="B129" s="112"/>
      <c r="C129" s="112">
        <v>4300</v>
      </c>
      <c r="D129" s="114" t="s">
        <v>340</v>
      </c>
      <c r="E129" s="137">
        <v>1600</v>
      </c>
      <c r="F129" s="137">
        <v>1600</v>
      </c>
      <c r="G129" s="137"/>
      <c r="H129" s="137"/>
      <c r="I129" s="137"/>
      <c r="J129" s="137"/>
      <c r="K129" s="137"/>
      <c r="L129" s="137"/>
    </row>
    <row r="130" spans="1:12" s="64" customFormat="1" ht="15.75">
      <c r="A130" s="117">
        <v>755</v>
      </c>
      <c r="B130" s="110"/>
      <c r="C130" s="110"/>
      <c r="D130" s="182" t="s">
        <v>454</v>
      </c>
      <c r="E130" s="138">
        <f>E131</f>
        <v>13930</v>
      </c>
      <c r="F130" s="138">
        <f aca="true" t="shared" si="29" ref="F130:L130">F131</f>
        <v>13930</v>
      </c>
      <c r="G130" s="138">
        <f t="shared" si="29"/>
        <v>9600</v>
      </c>
      <c r="H130" s="138">
        <f t="shared" si="29"/>
        <v>1880</v>
      </c>
      <c r="I130" s="138">
        <f t="shared" si="29"/>
        <v>0</v>
      </c>
      <c r="J130" s="138">
        <f t="shared" si="29"/>
        <v>0</v>
      </c>
      <c r="K130" s="138">
        <f t="shared" si="29"/>
        <v>0</v>
      </c>
      <c r="L130" s="138">
        <f t="shared" si="29"/>
        <v>0</v>
      </c>
    </row>
    <row r="131" spans="1:12" s="64" customFormat="1" ht="15.75">
      <c r="A131" s="115"/>
      <c r="B131" s="112" t="s">
        <v>317</v>
      </c>
      <c r="C131" s="112"/>
      <c r="D131" s="113" t="s">
        <v>307</v>
      </c>
      <c r="E131" s="137">
        <f>SUM(E132:E137)</f>
        <v>13930</v>
      </c>
      <c r="F131" s="137">
        <f aca="true" t="shared" si="30" ref="F131:L131">SUM(F132:F137)</f>
        <v>13930</v>
      </c>
      <c r="G131" s="137">
        <f t="shared" si="30"/>
        <v>9600</v>
      </c>
      <c r="H131" s="137">
        <f t="shared" si="30"/>
        <v>1880</v>
      </c>
      <c r="I131" s="137">
        <f t="shared" si="30"/>
        <v>0</v>
      </c>
      <c r="J131" s="137">
        <f t="shared" si="30"/>
        <v>0</v>
      </c>
      <c r="K131" s="137">
        <f t="shared" si="30"/>
        <v>0</v>
      </c>
      <c r="L131" s="137">
        <f t="shared" si="30"/>
        <v>0</v>
      </c>
    </row>
    <row r="132" spans="1:12" s="64" customFormat="1" ht="15.75">
      <c r="A132" s="115"/>
      <c r="B132" s="112"/>
      <c r="C132" s="112" t="s">
        <v>322</v>
      </c>
      <c r="D132" s="114" t="s">
        <v>334</v>
      </c>
      <c r="E132" s="137">
        <v>1645</v>
      </c>
      <c r="F132" s="137">
        <v>1645</v>
      </c>
      <c r="G132" s="137"/>
      <c r="H132" s="137">
        <v>1645</v>
      </c>
      <c r="I132" s="137"/>
      <c r="J132" s="137"/>
      <c r="K132" s="137"/>
      <c r="L132" s="137"/>
    </row>
    <row r="133" spans="1:12" s="64" customFormat="1" ht="15.75">
      <c r="A133" s="115"/>
      <c r="B133" s="112"/>
      <c r="C133" s="112" t="s">
        <v>323</v>
      </c>
      <c r="D133" s="114" t="s">
        <v>335</v>
      </c>
      <c r="E133" s="137">
        <v>235</v>
      </c>
      <c r="F133" s="137">
        <v>235</v>
      </c>
      <c r="G133" s="137"/>
      <c r="H133" s="137">
        <v>235</v>
      </c>
      <c r="I133" s="137"/>
      <c r="J133" s="137"/>
      <c r="K133" s="137"/>
      <c r="L133" s="137"/>
    </row>
    <row r="134" spans="1:12" s="64" customFormat="1" ht="15.75">
      <c r="A134" s="115"/>
      <c r="B134" s="112"/>
      <c r="C134" s="112" t="s">
        <v>310</v>
      </c>
      <c r="D134" s="114" t="s">
        <v>363</v>
      </c>
      <c r="E134" s="137">
        <v>9600</v>
      </c>
      <c r="F134" s="137">
        <v>9600</v>
      </c>
      <c r="G134" s="137">
        <v>9600</v>
      </c>
      <c r="H134" s="137"/>
      <c r="I134" s="137"/>
      <c r="J134" s="137"/>
      <c r="K134" s="137"/>
      <c r="L134" s="137"/>
    </row>
    <row r="135" spans="1:12" s="64" customFormat="1" ht="15.75">
      <c r="A135" s="115"/>
      <c r="B135" s="112"/>
      <c r="C135" s="112" t="s">
        <v>311</v>
      </c>
      <c r="D135" s="114" t="s">
        <v>337</v>
      </c>
      <c r="E135" s="137">
        <v>1000</v>
      </c>
      <c r="F135" s="137">
        <v>1000</v>
      </c>
      <c r="G135" s="137"/>
      <c r="H135" s="137"/>
      <c r="I135" s="137"/>
      <c r="J135" s="137"/>
      <c r="K135" s="137"/>
      <c r="L135" s="137"/>
    </row>
    <row r="136" spans="1:12" s="64" customFormat="1" ht="15.75">
      <c r="A136" s="115"/>
      <c r="B136" s="112"/>
      <c r="C136" s="112" t="s">
        <v>319</v>
      </c>
      <c r="D136" s="114" t="s">
        <v>340</v>
      </c>
      <c r="E136" s="137">
        <v>1250</v>
      </c>
      <c r="F136" s="137">
        <v>1250</v>
      </c>
      <c r="G136" s="137"/>
      <c r="H136" s="137"/>
      <c r="I136" s="137"/>
      <c r="J136" s="137"/>
      <c r="K136" s="137"/>
      <c r="L136" s="137"/>
    </row>
    <row r="137" spans="1:12" s="64" customFormat="1" ht="15.75">
      <c r="A137" s="115"/>
      <c r="B137" s="112"/>
      <c r="C137" s="112" t="s">
        <v>312</v>
      </c>
      <c r="D137" s="114" t="s">
        <v>353</v>
      </c>
      <c r="E137" s="137">
        <v>200</v>
      </c>
      <c r="F137" s="137">
        <v>200</v>
      </c>
      <c r="G137" s="137"/>
      <c r="H137" s="137"/>
      <c r="I137" s="137"/>
      <c r="J137" s="137"/>
      <c r="K137" s="137"/>
      <c r="L137" s="137"/>
    </row>
    <row r="138" spans="1:12" s="64" customFormat="1" ht="54" customHeight="1">
      <c r="A138" s="117">
        <v>756</v>
      </c>
      <c r="B138" s="110"/>
      <c r="C138" s="110"/>
      <c r="D138" s="111" t="s">
        <v>455</v>
      </c>
      <c r="E138" s="138">
        <f>E139</f>
        <v>28500</v>
      </c>
      <c r="F138" s="138">
        <f aca="true" t="shared" si="31" ref="F138:L138">F139</f>
        <v>28500</v>
      </c>
      <c r="G138" s="138">
        <f t="shared" si="31"/>
        <v>23000</v>
      </c>
      <c r="H138" s="138">
        <f t="shared" si="31"/>
        <v>1750</v>
      </c>
      <c r="I138" s="138">
        <f t="shared" si="31"/>
        <v>0</v>
      </c>
      <c r="J138" s="138">
        <f t="shared" si="31"/>
        <v>0</v>
      </c>
      <c r="K138" s="138">
        <f t="shared" si="31"/>
        <v>0</v>
      </c>
      <c r="L138" s="138">
        <f t="shared" si="31"/>
        <v>0</v>
      </c>
    </row>
    <row r="139" spans="1:12" s="64" customFormat="1" ht="25.5">
      <c r="A139" s="115"/>
      <c r="B139" s="112" t="s">
        <v>320</v>
      </c>
      <c r="C139" s="112"/>
      <c r="D139" s="113" t="s">
        <v>367</v>
      </c>
      <c r="E139" s="137">
        <f>SUM(E140:E144)</f>
        <v>28500</v>
      </c>
      <c r="F139" s="137">
        <f aca="true" t="shared" si="32" ref="F139:L139">SUM(F140:F144)</f>
        <v>28500</v>
      </c>
      <c r="G139" s="137">
        <f t="shared" si="32"/>
        <v>23000</v>
      </c>
      <c r="H139" s="137">
        <f t="shared" si="32"/>
        <v>1750</v>
      </c>
      <c r="I139" s="137">
        <f t="shared" si="32"/>
        <v>0</v>
      </c>
      <c r="J139" s="137">
        <f t="shared" si="32"/>
        <v>0</v>
      </c>
      <c r="K139" s="137">
        <f t="shared" si="32"/>
        <v>0</v>
      </c>
      <c r="L139" s="137">
        <f t="shared" si="32"/>
        <v>0</v>
      </c>
    </row>
    <row r="140" spans="1:12" s="64" customFormat="1" ht="15.75">
      <c r="A140" s="115"/>
      <c r="B140" s="112"/>
      <c r="C140" s="112" t="s">
        <v>321</v>
      </c>
      <c r="D140" s="114" t="s">
        <v>368</v>
      </c>
      <c r="E140" s="137">
        <v>23000</v>
      </c>
      <c r="F140" s="137">
        <v>23000</v>
      </c>
      <c r="G140" s="137">
        <v>23000</v>
      </c>
      <c r="H140" s="137"/>
      <c r="I140" s="137"/>
      <c r="J140" s="137"/>
      <c r="K140" s="137"/>
      <c r="L140" s="137"/>
    </row>
    <row r="141" spans="1:12" s="64" customFormat="1" ht="15.75">
      <c r="A141" s="115"/>
      <c r="B141" s="112"/>
      <c r="C141" s="112" t="s">
        <v>322</v>
      </c>
      <c r="D141" s="114" t="s">
        <v>334</v>
      </c>
      <c r="E141" s="137">
        <v>1650</v>
      </c>
      <c r="F141" s="137">
        <v>1650</v>
      </c>
      <c r="G141" s="137"/>
      <c r="H141" s="137">
        <v>1650</v>
      </c>
      <c r="I141" s="137"/>
      <c r="J141" s="137"/>
      <c r="K141" s="137"/>
      <c r="L141" s="137"/>
    </row>
    <row r="142" spans="1:12" s="64" customFormat="1" ht="15.75">
      <c r="A142" s="115"/>
      <c r="B142" s="112"/>
      <c r="C142" s="112" t="s">
        <v>323</v>
      </c>
      <c r="D142" s="114" t="s">
        <v>335</v>
      </c>
      <c r="E142" s="137">
        <v>100</v>
      </c>
      <c r="F142" s="137">
        <v>100</v>
      </c>
      <c r="G142" s="137"/>
      <c r="H142" s="137">
        <v>100</v>
      </c>
      <c r="I142" s="137"/>
      <c r="J142" s="137"/>
      <c r="K142" s="137"/>
      <c r="L142" s="137"/>
    </row>
    <row r="143" spans="1:12" s="64" customFormat="1" ht="15.75">
      <c r="A143" s="115"/>
      <c r="B143" s="112"/>
      <c r="C143" s="112" t="s">
        <v>311</v>
      </c>
      <c r="D143" s="114" t="s">
        <v>337</v>
      </c>
      <c r="E143" s="137">
        <v>950</v>
      </c>
      <c r="F143" s="137">
        <v>950</v>
      </c>
      <c r="G143" s="137"/>
      <c r="H143" s="137"/>
      <c r="I143" s="137"/>
      <c r="J143" s="137"/>
      <c r="K143" s="137"/>
      <c r="L143" s="137"/>
    </row>
    <row r="144" spans="1:12" s="64" customFormat="1" ht="15.75">
      <c r="A144" s="115"/>
      <c r="B144" s="112"/>
      <c r="C144" s="112" t="s">
        <v>312</v>
      </c>
      <c r="D144" s="114" t="s">
        <v>353</v>
      </c>
      <c r="E144" s="137">
        <v>2800</v>
      </c>
      <c r="F144" s="137">
        <v>2800</v>
      </c>
      <c r="G144" s="137"/>
      <c r="H144" s="137"/>
      <c r="I144" s="137"/>
      <c r="J144" s="137"/>
      <c r="K144" s="137"/>
      <c r="L144" s="137"/>
    </row>
    <row r="145" spans="1:12" s="64" customFormat="1" ht="15.75">
      <c r="A145" s="117">
        <v>757</v>
      </c>
      <c r="B145" s="110"/>
      <c r="C145" s="110"/>
      <c r="D145" s="111" t="s">
        <v>456</v>
      </c>
      <c r="E145" s="138">
        <f>E146</f>
        <v>25000</v>
      </c>
      <c r="F145" s="138">
        <f>F146</f>
        <v>25000</v>
      </c>
      <c r="G145" s="138">
        <f aca="true" t="shared" si="33" ref="G145:L145">SUM(G146:G147)</f>
        <v>0</v>
      </c>
      <c r="H145" s="138">
        <f t="shared" si="33"/>
        <v>0</v>
      </c>
      <c r="I145" s="138">
        <f t="shared" si="33"/>
        <v>0</v>
      </c>
      <c r="J145" s="138">
        <f t="shared" si="33"/>
        <v>23000</v>
      </c>
      <c r="K145" s="138">
        <f t="shared" si="33"/>
        <v>0</v>
      </c>
      <c r="L145" s="138">
        <f t="shared" si="33"/>
        <v>0</v>
      </c>
    </row>
    <row r="146" spans="1:12" s="64" customFormat="1" ht="29.25" customHeight="1">
      <c r="A146" s="115"/>
      <c r="B146" s="112" t="s">
        <v>324</v>
      </c>
      <c r="C146" s="112"/>
      <c r="D146" s="113" t="s">
        <v>369</v>
      </c>
      <c r="E146" s="137">
        <f>SUM(E147:E148)</f>
        <v>25000</v>
      </c>
      <c r="F146" s="137">
        <f aca="true" t="shared" si="34" ref="F146:L146">SUM(F147:F148)</f>
        <v>25000</v>
      </c>
      <c r="G146" s="137">
        <f t="shared" si="34"/>
        <v>0</v>
      </c>
      <c r="H146" s="137">
        <f t="shared" si="34"/>
        <v>0</v>
      </c>
      <c r="I146" s="137">
        <f t="shared" si="34"/>
        <v>0</v>
      </c>
      <c r="J146" s="137">
        <f t="shared" si="34"/>
        <v>23000</v>
      </c>
      <c r="K146" s="137">
        <f t="shared" si="34"/>
        <v>0</v>
      </c>
      <c r="L146" s="137">
        <f t="shared" si="34"/>
        <v>0</v>
      </c>
    </row>
    <row r="147" spans="1:12" s="64" customFormat="1" ht="15.75">
      <c r="A147" s="115"/>
      <c r="B147" s="112"/>
      <c r="C147" s="112" t="s">
        <v>312</v>
      </c>
      <c r="D147" s="114" t="s">
        <v>353</v>
      </c>
      <c r="E147" s="137">
        <v>2000</v>
      </c>
      <c r="F147" s="137">
        <v>2000</v>
      </c>
      <c r="G147" s="137"/>
      <c r="H147" s="137"/>
      <c r="I147" s="137"/>
      <c r="J147" s="137"/>
      <c r="K147" s="137"/>
      <c r="L147" s="137"/>
    </row>
    <row r="148" spans="1:12" s="64" customFormat="1" ht="38.25">
      <c r="A148" s="115"/>
      <c r="B148" s="112"/>
      <c r="C148" s="112" t="s">
        <v>325</v>
      </c>
      <c r="D148" s="114" t="s">
        <v>370</v>
      </c>
      <c r="E148" s="137">
        <v>23000</v>
      </c>
      <c r="F148" s="137">
        <v>23000</v>
      </c>
      <c r="G148" s="137"/>
      <c r="H148" s="137"/>
      <c r="I148" s="137"/>
      <c r="J148" s="137">
        <v>23000</v>
      </c>
      <c r="K148" s="137"/>
      <c r="L148" s="137"/>
    </row>
    <row r="149" spans="1:12" s="64" customFormat="1" ht="15.75">
      <c r="A149" s="117">
        <v>758</v>
      </c>
      <c r="B149" s="110"/>
      <c r="C149" s="110"/>
      <c r="D149" s="111" t="s">
        <v>457</v>
      </c>
      <c r="E149" s="138">
        <f>E150</f>
        <v>40000</v>
      </c>
      <c r="F149" s="138">
        <f aca="true" t="shared" si="35" ref="F149:L149">F150</f>
        <v>40000</v>
      </c>
      <c r="G149" s="138">
        <f t="shared" si="35"/>
        <v>0</v>
      </c>
      <c r="H149" s="138">
        <f t="shared" si="35"/>
        <v>0</v>
      </c>
      <c r="I149" s="138">
        <f t="shared" si="35"/>
        <v>0</v>
      </c>
      <c r="J149" s="138">
        <f t="shared" si="35"/>
        <v>0</v>
      </c>
      <c r="K149" s="138">
        <f t="shared" si="35"/>
        <v>0</v>
      </c>
      <c r="L149" s="138">
        <f t="shared" si="35"/>
        <v>0</v>
      </c>
    </row>
    <row r="150" spans="1:12" s="64" customFormat="1" ht="15.75">
      <c r="A150" s="115"/>
      <c r="B150" s="112">
        <v>75818</v>
      </c>
      <c r="C150" s="112"/>
      <c r="D150" s="113" t="s">
        <v>371</v>
      </c>
      <c r="E150" s="137">
        <f>E151</f>
        <v>40000</v>
      </c>
      <c r="F150" s="137">
        <f aca="true" t="shared" si="36" ref="F150:L150">F151</f>
        <v>40000</v>
      </c>
      <c r="G150" s="137">
        <f t="shared" si="36"/>
        <v>0</v>
      </c>
      <c r="H150" s="137">
        <f t="shared" si="36"/>
        <v>0</v>
      </c>
      <c r="I150" s="137">
        <f t="shared" si="36"/>
        <v>0</v>
      </c>
      <c r="J150" s="137">
        <f t="shared" si="36"/>
        <v>0</v>
      </c>
      <c r="K150" s="137">
        <f t="shared" si="36"/>
        <v>0</v>
      </c>
      <c r="L150" s="137">
        <f t="shared" si="36"/>
        <v>0</v>
      </c>
    </row>
    <row r="151" spans="1:12" s="64" customFormat="1" ht="15.75">
      <c r="A151" s="115"/>
      <c r="B151" s="112"/>
      <c r="C151" s="112">
        <v>4810</v>
      </c>
      <c r="D151" s="114" t="s">
        <v>372</v>
      </c>
      <c r="E151" s="137">
        <v>40000</v>
      </c>
      <c r="F151" s="137">
        <v>40000</v>
      </c>
      <c r="G151" s="137"/>
      <c r="H151" s="137"/>
      <c r="I151" s="137"/>
      <c r="J151" s="137"/>
      <c r="K151" s="137"/>
      <c r="L151" s="137"/>
    </row>
    <row r="152" spans="1:12" s="64" customFormat="1" ht="15.75">
      <c r="A152" s="117">
        <v>801</v>
      </c>
      <c r="B152" s="110"/>
      <c r="C152" s="110"/>
      <c r="D152" s="111" t="s">
        <v>458</v>
      </c>
      <c r="E152" s="138">
        <f aca="true" t="shared" si="37" ref="E152:L152">E153+E174+E188+E205+E208+E210</f>
        <v>4938238</v>
      </c>
      <c r="F152" s="138">
        <f t="shared" si="37"/>
        <v>4938238</v>
      </c>
      <c r="G152" s="138">
        <f t="shared" si="37"/>
        <v>3247191</v>
      </c>
      <c r="H152" s="138">
        <f t="shared" si="37"/>
        <v>656781</v>
      </c>
      <c r="I152" s="138">
        <f t="shared" si="37"/>
        <v>16000</v>
      </c>
      <c r="J152" s="138">
        <f t="shared" si="37"/>
        <v>0</v>
      </c>
      <c r="K152" s="138">
        <f t="shared" si="37"/>
        <v>0</v>
      </c>
      <c r="L152" s="138">
        <f t="shared" si="37"/>
        <v>0</v>
      </c>
    </row>
    <row r="153" spans="1:12" s="64" customFormat="1" ht="15.75">
      <c r="A153" s="115"/>
      <c r="B153" s="112">
        <v>80101</v>
      </c>
      <c r="C153" s="112"/>
      <c r="D153" s="113" t="s">
        <v>282</v>
      </c>
      <c r="E153" s="137">
        <f>SUM(E154:E173)</f>
        <v>3141723</v>
      </c>
      <c r="F153" s="137">
        <f>SUM(F154:F173)</f>
        <v>3141723</v>
      </c>
      <c r="G153" s="137">
        <f aca="true" t="shared" si="38" ref="G153:L153">SUM(G154:G172)</f>
        <v>2031852</v>
      </c>
      <c r="H153" s="137">
        <f t="shared" si="38"/>
        <v>404199</v>
      </c>
      <c r="I153" s="137">
        <f t="shared" si="38"/>
        <v>0</v>
      </c>
      <c r="J153" s="137">
        <f t="shared" si="38"/>
        <v>0</v>
      </c>
      <c r="K153" s="137">
        <f t="shared" si="38"/>
        <v>0</v>
      </c>
      <c r="L153" s="137">
        <f t="shared" si="38"/>
        <v>0</v>
      </c>
    </row>
    <row r="154" spans="1:12" s="64" customFormat="1" ht="25.5">
      <c r="A154" s="115"/>
      <c r="B154" s="112"/>
      <c r="C154" s="112">
        <v>3020</v>
      </c>
      <c r="D154" s="114" t="s">
        <v>373</v>
      </c>
      <c r="E154" s="137">
        <v>153481</v>
      </c>
      <c r="F154" s="137">
        <v>153481</v>
      </c>
      <c r="G154" s="137"/>
      <c r="H154" s="137"/>
      <c r="I154" s="137"/>
      <c r="J154" s="137"/>
      <c r="K154" s="137"/>
      <c r="L154" s="137"/>
    </row>
    <row r="155" spans="1:12" s="64" customFormat="1" ht="15.75">
      <c r="A155" s="115"/>
      <c r="B155" s="112"/>
      <c r="C155" s="112">
        <v>4010</v>
      </c>
      <c r="D155" s="114" t="s">
        <v>359</v>
      </c>
      <c r="E155" s="137">
        <v>1876670</v>
      </c>
      <c r="F155" s="137">
        <v>1876670</v>
      </c>
      <c r="G155" s="137">
        <v>1876670</v>
      </c>
      <c r="H155" s="137"/>
      <c r="I155" s="137"/>
      <c r="J155" s="137"/>
      <c r="K155" s="137"/>
      <c r="L155" s="137"/>
    </row>
    <row r="156" spans="1:12" s="64" customFormat="1" ht="15.75">
      <c r="A156" s="115"/>
      <c r="B156" s="112"/>
      <c r="C156" s="112">
        <v>4040</v>
      </c>
      <c r="D156" s="114" t="s">
        <v>333</v>
      </c>
      <c r="E156" s="137">
        <v>149252</v>
      </c>
      <c r="F156" s="137">
        <v>149252</v>
      </c>
      <c r="G156" s="137">
        <v>149252</v>
      </c>
      <c r="H156" s="137"/>
      <c r="I156" s="137"/>
      <c r="J156" s="137"/>
      <c r="K156" s="137"/>
      <c r="L156" s="137"/>
    </row>
    <row r="157" spans="1:12" s="64" customFormat="1" ht="15.75">
      <c r="A157" s="115"/>
      <c r="B157" s="112"/>
      <c r="C157" s="112">
        <v>4110</v>
      </c>
      <c r="D157" s="114" t="s">
        <v>334</v>
      </c>
      <c r="E157" s="137">
        <v>353836</v>
      </c>
      <c r="F157" s="137">
        <v>353836</v>
      </c>
      <c r="G157" s="137"/>
      <c r="H157" s="137">
        <v>353836</v>
      </c>
      <c r="I157" s="137"/>
      <c r="J157" s="137"/>
      <c r="K157" s="137"/>
      <c r="L157" s="137"/>
    </row>
    <row r="158" spans="1:12" s="64" customFormat="1" ht="15.75">
      <c r="A158" s="115"/>
      <c r="B158" s="112"/>
      <c r="C158" s="112">
        <v>4120</v>
      </c>
      <c r="D158" s="114" t="s">
        <v>335</v>
      </c>
      <c r="E158" s="137">
        <v>50363</v>
      </c>
      <c r="F158" s="137">
        <v>50363</v>
      </c>
      <c r="G158" s="137"/>
      <c r="H158" s="137">
        <v>50363</v>
      </c>
      <c r="I158" s="137"/>
      <c r="J158" s="137"/>
      <c r="K158" s="137"/>
      <c r="L158" s="137"/>
    </row>
    <row r="159" spans="1:12" s="64" customFormat="1" ht="15.75">
      <c r="A159" s="115"/>
      <c r="B159" s="112"/>
      <c r="C159" s="112" t="s">
        <v>310</v>
      </c>
      <c r="D159" s="114" t="s">
        <v>363</v>
      </c>
      <c r="E159" s="137">
        <v>5930</v>
      </c>
      <c r="F159" s="137">
        <v>5930</v>
      </c>
      <c r="G159" s="137">
        <v>5930</v>
      </c>
      <c r="H159" s="137"/>
      <c r="I159" s="137"/>
      <c r="J159" s="137"/>
      <c r="K159" s="137"/>
      <c r="L159" s="137"/>
    </row>
    <row r="160" spans="1:12" s="64" customFormat="1" ht="15.75">
      <c r="A160" s="115"/>
      <c r="B160" s="112"/>
      <c r="C160" s="112">
        <v>4210</v>
      </c>
      <c r="D160" s="114" t="s">
        <v>337</v>
      </c>
      <c r="E160" s="137">
        <v>80300</v>
      </c>
      <c r="F160" s="137">
        <v>80300</v>
      </c>
      <c r="G160" s="137"/>
      <c r="H160" s="137"/>
      <c r="I160" s="137"/>
      <c r="J160" s="137"/>
      <c r="K160" s="137"/>
      <c r="L160" s="137"/>
    </row>
    <row r="161" spans="1:12" s="64" customFormat="1" ht="25.5">
      <c r="A161" s="115"/>
      <c r="B161" s="112"/>
      <c r="C161" s="112">
        <v>4240</v>
      </c>
      <c r="D161" s="114" t="s">
        <v>374</v>
      </c>
      <c r="E161" s="137">
        <v>6400</v>
      </c>
      <c r="F161" s="137">
        <v>6400</v>
      </c>
      <c r="G161" s="137"/>
      <c r="H161" s="137"/>
      <c r="I161" s="137"/>
      <c r="J161" s="137"/>
      <c r="K161" s="137"/>
      <c r="L161" s="137"/>
    </row>
    <row r="162" spans="1:12" s="64" customFormat="1" ht="15.75">
      <c r="A162" s="115"/>
      <c r="B162" s="112"/>
      <c r="C162" s="112">
        <v>4260</v>
      </c>
      <c r="D162" s="114" t="s">
        <v>338</v>
      </c>
      <c r="E162" s="137">
        <v>159000</v>
      </c>
      <c r="F162" s="137">
        <v>159000</v>
      </c>
      <c r="G162" s="137"/>
      <c r="H162" s="137"/>
      <c r="I162" s="137"/>
      <c r="J162" s="137"/>
      <c r="K162" s="137"/>
      <c r="L162" s="137"/>
    </row>
    <row r="163" spans="1:12" s="64" customFormat="1" ht="15.75">
      <c r="A163" s="115"/>
      <c r="B163" s="112"/>
      <c r="C163" s="112" t="s">
        <v>476</v>
      </c>
      <c r="D163" s="114" t="s">
        <v>477</v>
      </c>
      <c r="E163" s="137">
        <v>2720</v>
      </c>
      <c r="F163" s="137">
        <v>2720</v>
      </c>
      <c r="G163" s="137"/>
      <c r="H163" s="137"/>
      <c r="I163" s="137"/>
      <c r="J163" s="137"/>
      <c r="K163" s="137"/>
      <c r="L163" s="137"/>
    </row>
    <row r="164" spans="1:12" s="64" customFormat="1" ht="15.75">
      <c r="A164" s="115"/>
      <c r="B164" s="112"/>
      <c r="C164" s="112">
        <v>4300</v>
      </c>
      <c r="D164" s="114" t="s">
        <v>340</v>
      </c>
      <c r="E164" s="137">
        <v>58309</v>
      </c>
      <c r="F164" s="137">
        <v>58309</v>
      </c>
      <c r="G164" s="137"/>
      <c r="H164" s="137"/>
      <c r="I164" s="137"/>
      <c r="J164" s="137"/>
      <c r="K164" s="137"/>
      <c r="L164" s="137"/>
    </row>
    <row r="165" spans="1:12" s="64" customFormat="1" ht="15.75">
      <c r="A165" s="115"/>
      <c r="B165" s="112"/>
      <c r="C165" s="112" t="s">
        <v>478</v>
      </c>
      <c r="D165" s="114" t="s">
        <v>483</v>
      </c>
      <c r="E165" s="137">
        <v>6480</v>
      </c>
      <c r="F165" s="137">
        <v>6480</v>
      </c>
      <c r="G165" s="137"/>
      <c r="H165" s="137"/>
      <c r="I165" s="137"/>
      <c r="J165" s="137"/>
      <c r="K165" s="137"/>
      <c r="L165" s="137"/>
    </row>
    <row r="166" spans="1:12" s="64" customFormat="1" ht="27" customHeight="1">
      <c r="A166" s="115"/>
      <c r="B166" s="112"/>
      <c r="C166" s="112" t="s">
        <v>479</v>
      </c>
      <c r="D166" s="114" t="s">
        <v>494</v>
      </c>
      <c r="E166" s="137">
        <v>13490</v>
      </c>
      <c r="F166" s="137">
        <v>13490</v>
      </c>
      <c r="G166" s="137"/>
      <c r="H166" s="137"/>
      <c r="I166" s="137"/>
      <c r="J166" s="137"/>
      <c r="K166" s="137"/>
      <c r="L166" s="137"/>
    </row>
    <row r="167" spans="1:12" s="64" customFormat="1" ht="15.75">
      <c r="A167" s="115"/>
      <c r="B167" s="112"/>
      <c r="C167" s="112">
        <v>4410</v>
      </c>
      <c r="D167" s="114" t="s">
        <v>341</v>
      </c>
      <c r="E167" s="137">
        <v>5900</v>
      </c>
      <c r="F167" s="137">
        <v>5900</v>
      </c>
      <c r="G167" s="137"/>
      <c r="H167" s="137"/>
      <c r="I167" s="137"/>
      <c r="J167" s="137"/>
      <c r="K167" s="137"/>
      <c r="L167" s="137"/>
    </row>
    <row r="168" spans="1:12" s="64" customFormat="1" ht="15.75">
      <c r="A168" s="115"/>
      <c r="B168" s="112"/>
      <c r="C168" s="112">
        <v>4430</v>
      </c>
      <c r="D168" s="114" t="s">
        <v>353</v>
      </c>
      <c r="E168" s="137">
        <v>4700</v>
      </c>
      <c r="F168" s="137">
        <v>4700</v>
      </c>
      <c r="G168" s="137"/>
      <c r="H168" s="137"/>
      <c r="I168" s="137"/>
      <c r="J168" s="137"/>
      <c r="K168" s="137"/>
      <c r="L168" s="137"/>
    </row>
    <row r="169" spans="1:12" s="64" customFormat="1" ht="25.5">
      <c r="A169" s="115"/>
      <c r="B169" s="112"/>
      <c r="C169" s="112">
        <v>4440</v>
      </c>
      <c r="D169" s="114" t="s">
        <v>343</v>
      </c>
      <c r="E169" s="137">
        <v>158592</v>
      </c>
      <c r="F169" s="137">
        <v>158592</v>
      </c>
      <c r="G169" s="137"/>
      <c r="H169" s="137"/>
      <c r="I169" s="137"/>
      <c r="J169" s="137"/>
      <c r="K169" s="137"/>
      <c r="L169" s="137"/>
    </row>
    <row r="170" spans="1:12" s="64" customFormat="1" ht="25.5">
      <c r="A170" s="115"/>
      <c r="B170" s="112"/>
      <c r="C170" s="112" t="s">
        <v>480</v>
      </c>
      <c r="D170" s="114" t="s">
        <v>484</v>
      </c>
      <c r="E170" s="137">
        <v>1300</v>
      </c>
      <c r="F170" s="137">
        <v>1300</v>
      </c>
      <c r="G170" s="137"/>
      <c r="H170" s="137"/>
      <c r="I170" s="137"/>
      <c r="J170" s="137"/>
      <c r="K170" s="137"/>
      <c r="L170" s="137"/>
    </row>
    <row r="171" spans="1:12" s="64" customFormat="1" ht="27.75" customHeight="1">
      <c r="A171" s="115"/>
      <c r="B171" s="112"/>
      <c r="C171" s="112" t="s">
        <v>481</v>
      </c>
      <c r="D171" s="114" t="s">
        <v>485</v>
      </c>
      <c r="E171" s="137">
        <v>3100</v>
      </c>
      <c r="F171" s="137">
        <v>3100</v>
      </c>
      <c r="G171" s="137"/>
      <c r="H171" s="137"/>
      <c r="I171" s="137"/>
      <c r="J171" s="137"/>
      <c r="K171" s="137"/>
      <c r="L171" s="137"/>
    </row>
    <row r="172" spans="1:12" s="64" customFormat="1" ht="25.5">
      <c r="A172" s="115"/>
      <c r="B172" s="112"/>
      <c r="C172" s="112" t="s">
        <v>482</v>
      </c>
      <c r="D172" s="114" t="s">
        <v>486</v>
      </c>
      <c r="E172" s="137">
        <v>11900</v>
      </c>
      <c r="F172" s="137">
        <v>11900</v>
      </c>
      <c r="G172" s="137"/>
      <c r="H172" s="137"/>
      <c r="I172" s="137"/>
      <c r="J172" s="137"/>
      <c r="K172" s="137"/>
      <c r="L172" s="137"/>
    </row>
    <row r="173" spans="1:12" s="64" customFormat="1" ht="15.75">
      <c r="A173" s="115"/>
      <c r="B173" s="112"/>
      <c r="C173" s="112" t="s">
        <v>516</v>
      </c>
      <c r="D173" s="114" t="s">
        <v>372</v>
      </c>
      <c r="E173" s="137">
        <v>40000</v>
      </c>
      <c r="F173" s="137">
        <v>40000</v>
      </c>
      <c r="G173" s="137"/>
      <c r="H173" s="137"/>
      <c r="I173" s="137"/>
      <c r="J173" s="137"/>
      <c r="K173" s="137"/>
      <c r="L173" s="137"/>
    </row>
    <row r="174" spans="1:12" s="64" customFormat="1" ht="25.5">
      <c r="A174" s="115"/>
      <c r="B174" s="112" t="s">
        <v>442</v>
      </c>
      <c r="C174" s="112"/>
      <c r="D174" s="113" t="s">
        <v>443</v>
      </c>
      <c r="E174" s="137">
        <f>SUM(E175:E187)</f>
        <v>284893</v>
      </c>
      <c r="F174" s="137">
        <f aca="true" t="shared" si="39" ref="F174:L174">SUM(F175:F187)</f>
        <v>284893</v>
      </c>
      <c r="G174" s="137">
        <f t="shared" si="39"/>
        <v>198889</v>
      </c>
      <c r="H174" s="137">
        <f t="shared" si="39"/>
        <v>41321</v>
      </c>
      <c r="I174" s="137">
        <f t="shared" si="39"/>
        <v>0</v>
      </c>
      <c r="J174" s="137">
        <f t="shared" si="39"/>
        <v>0</v>
      </c>
      <c r="K174" s="137">
        <f t="shared" si="39"/>
        <v>0</v>
      </c>
      <c r="L174" s="137">
        <f t="shared" si="39"/>
        <v>0</v>
      </c>
    </row>
    <row r="175" spans="1:12" s="64" customFormat="1" ht="25.5">
      <c r="A175" s="115"/>
      <c r="B175" s="112"/>
      <c r="C175" s="112" t="s">
        <v>318</v>
      </c>
      <c r="D175" s="114" t="s">
        <v>373</v>
      </c>
      <c r="E175" s="137">
        <v>16509</v>
      </c>
      <c r="F175" s="137">
        <v>16509</v>
      </c>
      <c r="G175" s="137"/>
      <c r="H175" s="137"/>
      <c r="I175" s="137"/>
      <c r="J175" s="137"/>
      <c r="K175" s="137"/>
      <c r="L175" s="137"/>
    </row>
    <row r="176" spans="1:12" s="64" customFormat="1" ht="15.75">
      <c r="A176" s="115"/>
      <c r="B176" s="112"/>
      <c r="C176" s="112" t="s">
        <v>396</v>
      </c>
      <c r="D176" s="114" t="s">
        <v>359</v>
      </c>
      <c r="E176" s="137">
        <v>184765</v>
      </c>
      <c r="F176" s="137">
        <v>184765</v>
      </c>
      <c r="G176" s="137">
        <v>184765</v>
      </c>
      <c r="H176" s="137"/>
      <c r="I176" s="137"/>
      <c r="J176" s="137"/>
      <c r="K176" s="137"/>
      <c r="L176" s="137"/>
    </row>
    <row r="177" spans="1:12" s="64" customFormat="1" ht="15.75">
      <c r="A177" s="115"/>
      <c r="B177" s="112"/>
      <c r="C177" s="112" t="s">
        <v>315</v>
      </c>
      <c r="D177" s="114" t="s">
        <v>333</v>
      </c>
      <c r="E177" s="137">
        <v>14124</v>
      </c>
      <c r="F177" s="137">
        <v>14124</v>
      </c>
      <c r="G177" s="137">
        <v>14124</v>
      </c>
      <c r="H177" s="137"/>
      <c r="I177" s="137"/>
      <c r="J177" s="137"/>
      <c r="K177" s="137"/>
      <c r="L177" s="137"/>
    </row>
    <row r="178" spans="1:12" s="64" customFormat="1" ht="15.75">
      <c r="A178" s="115"/>
      <c r="B178" s="112"/>
      <c r="C178" s="112" t="s">
        <v>322</v>
      </c>
      <c r="D178" s="114" t="s">
        <v>334</v>
      </c>
      <c r="E178" s="137">
        <v>36169</v>
      </c>
      <c r="F178" s="137">
        <v>36169</v>
      </c>
      <c r="G178" s="137"/>
      <c r="H178" s="137">
        <v>36169</v>
      </c>
      <c r="I178" s="137"/>
      <c r="J178" s="137"/>
      <c r="K178" s="137"/>
      <c r="L178" s="137"/>
    </row>
    <row r="179" spans="1:12" s="64" customFormat="1" ht="15.75">
      <c r="A179" s="115"/>
      <c r="B179" s="112"/>
      <c r="C179" s="112" t="s">
        <v>323</v>
      </c>
      <c r="D179" s="114" t="s">
        <v>335</v>
      </c>
      <c r="E179" s="137">
        <v>5152</v>
      </c>
      <c r="F179" s="137">
        <v>5152</v>
      </c>
      <c r="G179" s="137"/>
      <c r="H179" s="137">
        <v>5152</v>
      </c>
      <c r="I179" s="137"/>
      <c r="J179" s="137"/>
      <c r="K179" s="137"/>
      <c r="L179" s="137"/>
    </row>
    <row r="180" spans="1:12" s="64" customFormat="1" ht="15.75">
      <c r="A180" s="115"/>
      <c r="B180" s="112"/>
      <c r="C180" s="112" t="s">
        <v>311</v>
      </c>
      <c r="D180" s="114" t="s">
        <v>337</v>
      </c>
      <c r="E180" s="137">
        <v>2200</v>
      </c>
      <c r="F180" s="137">
        <v>2200</v>
      </c>
      <c r="G180" s="137"/>
      <c r="H180" s="137"/>
      <c r="I180" s="137"/>
      <c r="J180" s="137"/>
      <c r="K180" s="137"/>
      <c r="L180" s="137"/>
    </row>
    <row r="181" spans="1:12" s="64" customFormat="1" ht="25.5">
      <c r="A181" s="115"/>
      <c r="B181" s="112"/>
      <c r="C181" s="112" t="s">
        <v>444</v>
      </c>
      <c r="D181" s="114" t="s">
        <v>374</v>
      </c>
      <c r="E181" s="137">
        <v>1200</v>
      </c>
      <c r="F181" s="137">
        <v>1200</v>
      </c>
      <c r="G181" s="137"/>
      <c r="H181" s="137"/>
      <c r="I181" s="137"/>
      <c r="J181" s="137"/>
      <c r="K181" s="137"/>
      <c r="L181" s="137"/>
    </row>
    <row r="182" spans="1:12" s="64" customFormat="1" ht="15.75">
      <c r="A182" s="115"/>
      <c r="B182" s="112"/>
      <c r="C182" s="112" t="s">
        <v>313</v>
      </c>
      <c r="D182" s="114" t="s">
        <v>338</v>
      </c>
      <c r="E182" s="137">
        <v>11700</v>
      </c>
      <c r="F182" s="137">
        <v>11700</v>
      </c>
      <c r="G182" s="137"/>
      <c r="H182" s="137"/>
      <c r="I182" s="137"/>
      <c r="J182" s="137"/>
      <c r="K182" s="137"/>
      <c r="L182" s="137"/>
    </row>
    <row r="183" spans="1:12" s="64" customFormat="1" ht="15.75">
      <c r="A183" s="115"/>
      <c r="B183" s="112"/>
      <c r="C183" s="112" t="s">
        <v>476</v>
      </c>
      <c r="D183" s="114" t="s">
        <v>477</v>
      </c>
      <c r="E183" s="137">
        <v>152</v>
      </c>
      <c r="F183" s="137">
        <v>152</v>
      </c>
      <c r="G183" s="137"/>
      <c r="H183" s="137"/>
      <c r="I183" s="137"/>
      <c r="J183" s="137"/>
      <c r="K183" s="137"/>
      <c r="L183" s="137"/>
    </row>
    <row r="184" spans="1:12" s="64" customFormat="1" ht="15.75">
      <c r="A184" s="115"/>
      <c r="B184" s="112"/>
      <c r="C184" s="112" t="s">
        <v>319</v>
      </c>
      <c r="D184" s="114" t="s">
        <v>340</v>
      </c>
      <c r="E184" s="137">
        <v>500</v>
      </c>
      <c r="F184" s="137">
        <v>500</v>
      </c>
      <c r="G184" s="137"/>
      <c r="H184" s="137"/>
      <c r="I184" s="137"/>
      <c r="J184" s="137"/>
      <c r="K184" s="137"/>
      <c r="L184" s="137"/>
    </row>
    <row r="185" spans="1:12" s="64" customFormat="1" ht="28.5" customHeight="1">
      <c r="A185" s="115"/>
      <c r="B185" s="112"/>
      <c r="C185" s="112" t="s">
        <v>479</v>
      </c>
      <c r="D185" s="114" t="s">
        <v>494</v>
      </c>
      <c r="E185" s="137">
        <v>600</v>
      </c>
      <c r="F185" s="137">
        <v>600</v>
      </c>
      <c r="G185" s="137"/>
      <c r="H185" s="137"/>
      <c r="I185" s="137"/>
      <c r="J185" s="137"/>
      <c r="K185" s="137"/>
      <c r="L185" s="137"/>
    </row>
    <row r="186" spans="1:12" s="64" customFormat="1" ht="15.75">
      <c r="A186" s="115"/>
      <c r="B186" s="112"/>
      <c r="C186" s="112">
        <v>4430</v>
      </c>
      <c r="D186" s="114" t="s">
        <v>353</v>
      </c>
      <c r="E186" s="137">
        <v>200</v>
      </c>
      <c r="F186" s="137">
        <v>200</v>
      </c>
      <c r="G186" s="137"/>
      <c r="H186" s="137"/>
      <c r="I186" s="137"/>
      <c r="J186" s="137"/>
      <c r="K186" s="137"/>
      <c r="L186" s="137"/>
    </row>
    <row r="187" spans="1:12" s="64" customFormat="1" ht="25.5">
      <c r="A187" s="115"/>
      <c r="B187" s="112"/>
      <c r="C187" s="112">
        <v>4440</v>
      </c>
      <c r="D187" s="114" t="s">
        <v>343</v>
      </c>
      <c r="E187" s="137">
        <v>11622</v>
      </c>
      <c r="F187" s="137">
        <v>11622</v>
      </c>
      <c r="G187" s="137"/>
      <c r="H187" s="137"/>
      <c r="I187" s="137"/>
      <c r="J187" s="137"/>
      <c r="K187" s="137"/>
      <c r="L187" s="137"/>
    </row>
    <row r="188" spans="1:12" s="64" customFormat="1" ht="15.75">
      <c r="A188" s="115"/>
      <c r="B188" s="112">
        <v>80110</v>
      </c>
      <c r="C188" s="112"/>
      <c r="D188" s="113" t="s">
        <v>283</v>
      </c>
      <c r="E188" s="137">
        <f>SUM(E189:E204)</f>
        <v>1368789</v>
      </c>
      <c r="F188" s="137">
        <f>SUM(F189:F204)</f>
        <v>1368789</v>
      </c>
      <c r="G188" s="137">
        <f aca="true" t="shared" si="40" ref="G188:L188">SUM(G189:G203)</f>
        <v>1016450</v>
      </c>
      <c r="H188" s="137">
        <f t="shared" si="40"/>
        <v>211261</v>
      </c>
      <c r="I188" s="137">
        <f t="shared" si="40"/>
        <v>0</v>
      </c>
      <c r="J188" s="137">
        <f t="shared" si="40"/>
        <v>0</v>
      </c>
      <c r="K188" s="137">
        <f t="shared" si="40"/>
        <v>0</v>
      </c>
      <c r="L188" s="137">
        <f t="shared" si="40"/>
        <v>0</v>
      </c>
    </row>
    <row r="189" spans="1:12" s="64" customFormat="1" ht="25.5">
      <c r="A189" s="115"/>
      <c r="B189" s="112"/>
      <c r="C189" s="112">
        <v>3020</v>
      </c>
      <c r="D189" s="114" t="s">
        <v>373</v>
      </c>
      <c r="E189" s="137">
        <v>84227</v>
      </c>
      <c r="F189" s="137">
        <v>84227</v>
      </c>
      <c r="G189" s="137"/>
      <c r="H189" s="137"/>
      <c r="I189" s="137"/>
      <c r="J189" s="137"/>
      <c r="K189" s="137"/>
      <c r="L189" s="137"/>
    </row>
    <row r="190" spans="1:12" s="64" customFormat="1" ht="15.75">
      <c r="A190" s="115"/>
      <c r="B190" s="112"/>
      <c r="C190" s="112">
        <v>4010</v>
      </c>
      <c r="D190" s="114" t="s">
        <v>375</v>
      </c>
      <c r="E190" s="137">
        <v>918802</v>
      </c>
      <c r="F190" s="137">
        <v>918802</v>
      </c>
      <c r="G190" s="137">
        <v>918802</v>
      </c>
      <c r="H190" s="137"/>
      <c r="I190" s="137"/>
      <c r="J190" s="137"/>
      <c r="K190" s="137"/>
      <c r="L190" s="137"/>
    </row>
    <row r="191" spans="1:12" s="64" customFormat="1" ht="15.75">
      <c r="A191" s="115"/>
      <c r="B191" s="112"/>
      <c r="C191" s="112">
        <v>4040</v>
      </c>
      <c r="D191" s="114" t="s">
        <v>333</v>
      </c>
      <c r="E191" s="137">
        <v>74848</v>
      </c>
      <c r="F191" s="137">
        <v>74848</v>
      </c>
      <c r="G191" s="137">
        <v>94848</v>
      </c>
      <c r="H191" s="137"/>
      <c r="I191" s="137"/>
      <c r="J191" s="137"/>
      <c r="K191" s="137"/>
      <c r="L191" s="137"/>
    </row>
    <row r="192" spans="1:12" s="64" customFormat="1" ht="15.75">
      <c r="A192" s="115"/>
      <c r="B192" s="112"/>
      <c r="C192" s="112">
        <v>4110</v>
      </c>
      <c r="D192" s="114" t="s">
        <v>376</v>
      </c>
      <c r="E192" s="137">
        <v>185265</v>
      </c>
      <c r="F192" s="137">
        <v>185265</v>
      </c>
      <c r="G192" s="137"/>
      <c r="H192" s="137">
        <v>185265</v>
      </c>
      <c r="I192" s="137"/>
      <c r="J192" s="137"/>
      <c r="K192" s="137"/>
      <c r="L192" s="137"/>
    </row>
    <row r="193" spans="1:12" s="64" customFormat="1" ht="15.75">
      <c r="A193" s="115"/>
      <c r="B193" s="112"/>
      <c r="C193" s="112">
        <v>4120</v>
      </c>
      <c r="D193" s="114" t="s">
        <v>335</v>
      </c>
      <c r="E193" s="137">
        <v>25996</v>
      </c>
      <c r="F193" s="137">
        <v>25996</v>
      </c>
      <c r="G193" s="137"/>
      <c r="H193" s="137">
        <v>25996</v>
      </c>
      <c r="I193" s="137"/>
      <c r="J193" s="137"/>
      <c r="K193" s="137"/>
      <c r="L193" s="137"/>
    </row>
    <row r="194" spans="1:12" s="64" customFormat="1" ht="15.75">
      <c r="A194" s="115"/>
      <c r="B194" s="112"/>
      <c r="C194" s="112" t="s">
        <v>310</v>
      </c>
      <c r="D194" s="114" t="s">
        <v>363</v>
      </c>
      <c r="E194" s="137">
        <v>2800</v>
      </c>
      <c r="F194" s="137">
        <v>2800</v>
      </c>
      <c r="G194" s="137">
        <v>2800</v>
      </c>
      <c r="H194" s="137"/>
      <c r="I194" s="137"/>
      <c r="J194" s="137"/>
      <c r="K194" s="137"/>
      <c r="L194" s="137"/>
    </row>
    <row r="195" spans="1:12" s="64" customFormat="1" ht="15.75">
      <c r="A195" s="115"/>
      <c r="B195" s="112"/>
      <c r="C195" s="112">
        <v>4210</v>
      </c>
      <c r="D195" s="114" t="s">
        <v>337</v>
      </c>
      <c r="E195" s="137">
        <v>5100</v>
      </c>
      <c r="F195" s="137">
        <v>5100</v>
      </c>
      <c r="G195" s="137"/>
      <c r="H195" s="137"/>
      <c r="I195" s="137"/>
      <c r="J195" s="137"/>
      <c r="K195" s="137"/>
      <c r="L195" s="137"/>
    </row>
    <row r="196" spans="1:12" s="64" customFormat="1" ht="25.5">
      <c r="A196" s="115"/>
      <c r="B196" s="112"/>
      <c r="C196" s="112">
        <v>4240</v>
      </c>
      <c r="D196" s="114" t="s">
        <v>377</v>
      </c>
      <c r="E196" s="137">
        <v>1500</v>
      </c>
      <c r="F196" s="137">
        <v>1500</v>
      </c>
      <c r="G196" s="137"/>
      <c r="H196" s="137"/>
      <c r="I196" s="137"/>
      <c r="J196" s="137"/>
      <c r="K196" s="137"/>
      <c r="L196" s="137"/>
    </row>
    <row r="197" spans="1:12" s="64" customFormat="1" ht="15.75">
      <c r="A197" s="115"/>
      <c r="B197" s="112"/>
      <c r="C197" s="112" t="s">
        <v>476</v>
      </c>
      <c r="D197" s="114" t="s">
        <v>477</v>
      </c>
      <c r="E197" s="137">
        <v>630</v>
      </c>
      <c r="F197" s="137">
        <v>630</v>
      </c>
      <c r="G197" s="137"/>
      <c r="H197" s="137"/>
      <c r="I197" s="137"/>
      <c r="J197" s="137"/>
      <c r="K197" s="137"/>
      <c r="L197" s="137"/>
    </row>
    <row r="198" spans="1:12" s="64" customFormat="1" ht="15.75">
      <c r="A198" s="115"/>
      <c r="B198" s="112"/>
      <c r="C198" s="112">
        <v>4300</v>
      </c>
      <c r="D198" s="114" t="s">
        <v>340</v>
      </c>
      <c r="E198" s="137">
        <v>3870</v>
      </c>
      <c r="F198" s="137">
        <v>3870</v>
      </c>
      <c r="G198" s="137"/>
      <c r="H198" s="137"/>
      <c r="I198" s="137"/>
      <c r="J198" s="137"/>
      <c r="K198" s="137"/>
      <c r="L198" s="137"/>
    </row>
    <row r="199" spans="1:12" s="64" customFormat="1" ht="15.75">
      <c r="A199" s="115"/>
      <c r="B199" s="112"/>
      <c r="C199" s="112" t="s">
        <v>478</v>
      </c>
      <c r="D199" s="114" t="s">
        <v>483</v>
      </c>
      <c r="E199" s="137">
        <v>730</v>
      </c>
      <c r="F199" s="137">
        <v>730</v>
      </c>
      <c r="G199" s="137"/>
      <c r="H199" s="137"/>
      <c r="I199" s="137"/>
      <c r="J199" s="137"/>
      <c r="K199" s="137"/>
      <c r="L199" s="137"/>
    </row>
    <row r="200" spans="1:12" s="64" customFormat="1" ht="29.25" customHeight="1">
      <c r="A200" s="115"/>
      <c r="B200" s="112"/>
      <c r="C200" s="112" t="s">
        <v>479</v>
      </c>
      <c r="D200" s="114" t="s">
        <v>494</v>
      </c>
      <c r="E200" s="137">
        <v>2270</v>
      </c>
      <c r="F200" s="137">
        <v>2270</v>
      </c>
      <c r="G200" s="137"/>
      <c r="H200" s="137"/>
      <c r="I200" s="137"/>
      <c r="J200" s="137"/>
      <c r="K200" s="137"/>
      <c r="L200" s="137"/>
    </row>
    <row r="201" spans="1:12" s="64" customFormat="1" ht="15.75">
      <c r="A201" s="115"/>
      <c r="B201" s="112"/>
      <c r="C201" s="112">
        <v>4410</v>
      </c>
      <c r="D201" s="114" t="s">
        <v>341</v>
      </c>
      <c r="E201" s="137">
        <v>1600</v>
      </c>
      <c r="F201" s="137">
        <v>1600</v>
      </c>
      <c r="G201" s="137"/>
      <c r="H201" s="137"/>
      <c r="I201" s="137"/>
      <c r="J201" s="137"/>
      <c r="K201" s="137"/>
      <c r="L201" s="137"/>
    </row>
    <row r="202" spans="1:12" s="64" customFormat="1" ht="15.75">
      <c r="A202" s="115"/>
      <c r="B202" s="112"/>
      <c r="C202" s="112">
        <v>4430</v>
      </c>
      <c r="D202" s="114" t="s">
        <v>353</v>
      </c>
      <c r="E202" s="137">
        <v>500</v>
      </c>
      <c r="F202" s="137">
        <v>500</v>
      </c>
      <c r="G202" s="137"/>
      <c r="H202" s="137"/>
      <c r="I202" s="137"/>
      <c r="J202" s="137"/>
      <c r="K202" s="137"/>
      <c r="L202" s="137"/>
    </row>
    <row r="203" spans="1:12" s="64" customFormat="1" ht="25.5">
      <c r="A203" s="115"/>
      <c r="B203" s="112"/>
      <c r="C203" s="112">
        <v>4440</v>
      </c>
      <c r="D203" s="114" t="s">
        <v>343</v>
      </c>
      <c r="E203" s="137">
        <v>59651</v>
      </c>
      <c r="F203" s="137">
        <v>59651</v>
      </c>
      <c r="G203" s="137"/>
      <c r="H203" s="137"/>
      <c r="I203" s="137"/>
      <c r="J203" s="137"/>
      <c r="K203" s="137"/>
      <c r="L203" s="137"/>
    </row>
    <row r="204" spans="1:12" s="64" customFormat="1" ht="27" customHeight="1">
      <c r="A204" s="115"/>
      <c r="B204" s="112"/>
      <c r="C204" s="112" t="s">
        <v>481</v>
      </c>
      <c r="D204" s="114" t="s">
        <v>485</v>
      </c>
      <c r="E204" s="137">
        <v>1000</v>
      </c>
      <c r="F204" s="137">
        <v>1000</v>
      </c>
      <c r="G204" s="137"/>
      <c r="H204" s="137"/>
      <c r="I204" s="137"/>
      <c r="J204" s="137"/>
      <c r="K204" s="137"/>
      <c r="L204" s="137"/>
    </row>
    <row r="205" spans="1:12" s="64" customFormat="1" ht="15.75">
      <c r="A205" s="115"/>
      <c r="B205" s="112">
        <v>80113</v>
      </c>
      <c r="C205" s="112"/>
      <c r="D205" s="113" t="s">
        <v>378</v>
      </c>
      <c r="E205" s="137">
        <f>SUM(E206:E207)</f>
        <v>108655</v>
      </c>
      <c r="F205" s="137">
        <f aca="true" t="shared" si="41" ref="F205:L205">SUM(F206:F207)</f>
        <v>108655</v>
      </c>
      <c r="G205" s="137">
        <f t="shared" si="41"/>
        <v>0</v>
      </c>
      <c r="H205" s="137">
        <f t="shared" si="41"/>
        <v>0</v>
      </c>
      <c r="I205" s="137">
        <f t="shared" si="41"/>
        <v>16000</v>
      </c>
      <c r="J205" s="137">
        <f t="shared" si="41"/>
        <v>0</v>
      </c>
      <c r="K205" s="137">
        <f t="shared" si="41"/>
        <v>0</v>
      </c>
      <c r="L205" s="137">
        <f t="shared" si="41"/>
        <v>0</v>
      </c>
    </row>
    <row r="206" spans="1:12" s="64" customFormat="1" ht="41.25" customHeight="1">
      <c r="A206" s="115"/>
      <c r="B206" s="112"/>
      <c r="C206" s="112">
        <v>2320</v>
      </c>
      <c r="D206" s="114" t="s">
        <v>522</v>
      </c>
      <c r="E206" s="137">
        <v>16000</v>
      </c>
      <c r="F206" s="137">
        <v>16000</v>
      </c>
      <c r="G206" s="137"/>
      <c r="H206" s="137"/>
      <c r="I206" s="137">
        <v>16000</v>
      </c>
      <c r="J206" s="137"/>
      <c r="K206" s="137"/>
      <c r="L206" s="137"/>
    </row>
    <row r="207" spans="1:12" s="64" customFormat="1" ht="15.75">
      <c r="A207" s="115"/>
      <c r="B207" s="112"/>
      <c r="C207" s="112">
        <v>4300</v>
      </c>
      <c r="D207" s="114" t="s">
        <v>340</v>
      </c>
      <c r="E207" s="137">
        <v>92655</v>
      </c>
      <c r="F207" s="137">
        <v>92655</v>
      </c>
      <c r="G207" s="137"/>
      <c r="H207" s="137"/>
      <c r="I207" s="137"/>
      <c r="J207" s="137"/>
      <c r="K207" s="137"/>
      <c r="L207" s="137"/>
    </row>
    <row r="208" spans="1:12" s="64" customFormat="1" ht="15.75">
      <c r="A208" s="115"/>
      <c r="B208" s="112" t="s">
        <v>445</v>
      </c>
      <c r="C208" s="112"/>
      <c r="D208" s="113" t="s">
        <v>300</v>
      </c>
      <c r="E208" s="137">
        <f>E209</f>
        <v>9503</v>
      </c>
      <c r="F208" s="137">
        <f aca="true" t="shared" si="42" ref="F208:L208">F209</f>
        <v>9503</v>
      </c>
      <c r="G208" s="137">
        <f t="shared" si="42"/>
        <v>0</v>
      </c>
      <c r="H208" s="137">
        <f t="shared" si="42"/>
        <v>0</v>
      </c>
      <c r="I208" s="137">
        <f t="shared" si="42"/>
        <v>0</v>
      </c>
      <c r="J208" s="137">
        <f t="shared" si="42"/>
        <v>0</v>
      </c>
      <c r="K208" s="137">
        <f t="shared" si="42"/>
        <v>0</v>
      </c>
      <c r="L208" s="137">
        <f t="shared" si="42"/>
        <v>0</v>
      </c>
    </row>
    <row r="209" spans="1:12" s="64" customFormat="1" ht="25.5">
      <c r="A209" s="115"/>
      <c r="B209" s="112"/>
      <c r="C209" s="112" t="s">
        <v>397</v>
      </c>
      <c r="D209" s="114" t="s">
        <v>343</v>
      </c>
      <c r="E209" s="137">
        <v>9503</v>
      </c>
      <c r="F209" s="137">
        <v>9503</v>
      </c>
      <c r="G209" s="137"/>
      <c r="H209" s="137"/>
      <c r="I209" s="137"/>
      <c r="J209" s="137"/>
      <c r="K209" s="137"/>
      <c r="L209" s="137"/>
    </row>
    <row r="210" spans="1:12" s="64" customFormat="1" ht="15.75">
      <c r="A210" s="115"/>
      <c r="B210" s="112">
        <v>80146</v>
      </c>
      <c r="C210" s="112"/>
      <c r="D210" s="113" t="s">
        <v>379</v>
      </c>
      <c r="E210" s="137">
        <f>SUM(E211:E213)</f>
        <v>24675</v>
      </c>
      <c r="F210" s="137">
        <f aca="true" t="shared" si="43" ref="F210:L210">SUM(F211:F213)</f>
        <v>24675</v>
      </c>
      <c r="G210" s="137">
        <f t="shared" si="43"/>
        <v>0</v>
      </c>
      <c r="H210" s="137">
        <f t="shared" si="43"/>
        <v>0</v>
      </c>
      <c r="I210" s="137">
        <f t="shared" si="43"/>
        <v>0</v>
      </c>
      <c r="J210" s="137">
        <f t="shared" si="43"/>
        <v>0</v>
      </c>
      <c r="K210" s="137">
        <f t="shared" si="43"/>
        <v>0</v>
      </c>
      <c r="L210" s="137">
        <f t="shared" si="43"/>
        <v>0</v>
      </c>
    </row>
    <row r="211" spans="1:12" s="64" customFormat="1" ht="15.75">
      <c r="A211" s="115"/>
      <c r="B211" s="112"/>
      <c r="C211" s="112">
        <v>4210</v>
      </c>
      <c r="D211" s="114" t="s">
        <v>337</v>
      </c>
      <c r="E211" s="137">
        <v>3070</v>
      </c>
      <c r="F211" s="137">
        <v>3070</v>
      </c>
      <c r="G211" s="137"/>
      <c r="H211" s="137"/>
      <c r="I211" s="137"/>
      <c r="J211" s="137"/>
      <c r="K211" s="137"/>
      <c r="L211" s="137"/>
    </row>
    <row r="212" spans="1:12" s="64" customFormat="1" ht="15.75">
      <c r="A212" s="115"/>
      <c r="B212" s="112"/>
      <c r="C212" s="112">
        <v>4300</v>
      </c>
      <c r="D212" s="114" t="s">
        <v>340</v>
      </c>
      <c r="E212" s="137">
        <v>19760</v>
      </c>
      <c r="F212" s="137">
        <v>19760</v>
      </c>
      <c r="G212" s="137"/>
      <c r="H212" s="137"/>
      <c r="I212" s="137"/>
      <c r="J212" s="137"/>
      <c r="K212" s="137"/>
      <c r="L212" s="137"/>
    </row>
    <row r="213" spans="1:12" s="64" customFormat="1" ht="15.75">
      <c r="A213" s="115"/>
      <c r="B213" s="112"/>
      <c r="C213" s="112">
        <v>4410</v>
      </c>
      <c r="D213" s="114" t="s">
        <v>380</v>
      </c>
      <c r="E213" s="137">
        <v>1845</v>
      </c>
      <c r="F213" s="137">
        <v>1845</v>
      </c>
      <c r="G213" s="137"/>
      <c r="H213" s="137"/>
      <c r="I213" s="137"/>
      <c r="J213" s="137"/>
      <c r="K213" s="137"/>
      <c r="L213" s="137"/>
    </row>
    <row r="214" spans="1:12" s="64" customFormat="1" ht="15.75">
      <c r="A214" s="117">
        <v>851</v>
      </c>
      <c r="B214" s="110"/>
      <c r="C214" s="110"/>
      <c r="D214" s="111" t="s">
        <v>459</v>
      </c>
      <c r="E214" s="138">
        <f aca="true" t="shared" si="44" ref="E214:L214">E215+E217+E221+E228</f>
        <v>107225</v>
      </c>
      <c r="F214" s="138">
        <f t="shared" si="44"/>
        <v>57225</v>
      </c>
      <c r="G214" s="138">
        <f t="shared" si="44"/>
        <v>19530</v>
      </c>
      <c r="H214" s="138">
        <f t="shared" si="44"/>
        <v>300</v>
      </c>
      <c r="I214" s="138">
        <f t="shared" si="44"/>
        <v>3288</v>
      </c>
      <c r="J214" s="138">
        <f t="shared" si="44"/>
        <v>0</v>
      </c>
      <c r="K214" s="138">
        <f t="shared" si="44"/>
        <v>0</v>
      </c>
      <c r="L214" s="138">
        <f t="shared" si="44"/>
        <v>50000</v>
      </c>
    </row>
    <row r="215" spans="1:12" s="64" customFormat="1" ht="15.75">
      <c r="A215" s="115"/>
      <c r="B215" s="112">
        <v>85121</v>
      </c>
      <c r="C215" s="112"/>
      <c r="D215" s="113" t="s">
        <v>381</v>
      </c>
      <c r="E215" s="137">
        <f aca="true" t="shared" si="45" ref="E215:L215">SUM(E216:E216)</f>
        <v>50000</v>
      </c>
      <c r="F215" s="137">
        <f t="shared" si="45"/>
        <v>0</v>
      </c>
      <c r="G215" s="137">
        <f t="shared" si="45"/>
        <v>0</v>
      </c>
      <c r="H215" s="137">
        <f t="shared" si="45"/>
        <v>0</v>
      </c>
      <c r="I215" s="137">
        <f t="shared" si="45"/>
        <v>0</v>
      </c>
      <c r="J215" s="137">
        <f t="shared" si="45"/>
        <v>0</v>
      </c>
      <c r="K215" s="137">
        <f t="shared" si="45"/>
        <v>0</v>
      </c>
      <c r="L215" s="137">
        <f t="shared" si="45"/>
        <v>50000</v>
      </c>
    </row>
    <row r="216" spans="1:12" s="64" customFormat="1" ht="15.75">
      <c r="A216" s="115"/>
      <c r="B216" s="112"/>
      <c r="C216" s="112" t="s">
        <v>314</v>
      </c>
      <c r="D216" s="114" t="s">
        <v>328</v>
      </c>
      <c r="E216" s="137">
        <v>50000</v>
      </c>
      <c r="F216" s="137"/>
      <c r="G216" s="137"/>
      <c r="H216" s="137"/>
      <c r="I216" s="137"/>
      <c r="J216" s="137"/>
      <c r="K216" s="137"/>
      <c r="L216" s="137">
        <v>50000</v>
      </c>
    </row>
    <row r="217" spans="1:12" s="64" customFormat="1" ht="15.75">
      <c r="A217" s="115"/>
      <c r="B217" s="112" t="s">
        <v>446</v>
      </c>
      <c r="C217" s="112"/>
      <c r="D217" s="113" t="s">
        <v>447</v>
      </c>
      <c r="E217" s="137">
        <f>SUM(E218:E220)</f>
        <v>4500</v>
      </c>
      <c r="F217" s="137">
        <f aca="true" t="shared" si="46" ref="F217:L217">SUM(F218:F220)</f>
        <v>4500</v>
      </c>
      <c r="G217" s="137">
        <f t="shared" si="46"/>
        <v>2000</v>
      </c>
      <c r="H217" s="137">
        <f t="shared" si="46"/>
        <v>0</v>
      </c>
      <c r="I217" s="137">
        <f t="shared" si="46"/>
        <v>0</v>
      </c>
      <c r="J217" s="137">
        <f t="shared" si="46"/>
        <v>0</v>
      </c>
      <c r="K217" s="137">
        <f t="shared" si="46"/>
        <v>0</v>
      </c>
      <c r="L217" s="137">
        <f t="shared" si="46"/>
        <v>0</v>
      </c>
    </row>
    <row r="218" spans="1:12" s="64" customFormat="1" ht="15.75">
      <c r="A218" s="115"/>
      <c r="B218" s="112"/>
      <c r="C218" s="112" t="s">
        <v>310</v>
      </c>
      <c r="D218" s="114" t="s">
        <v>363</v>
      </c>
      <c r="E218" s="137">
        <v>2000</v>
      </c>
      <c r="F218" s="137">
        <v>2000</v>
      </c>
      <c r="G218" s="137">
        <v>2000</v>
      </c>
      <c r="H218" s="137"/>
      <c r="I218" s="137"/>
      <c r="J218" s="137"/>
      <c r="K218" s="137"/>
      <c r="L218" s="137"/>
    </row>
    <row r="219" spans="1:12" s="64" customFormat="1" ht="15.75">
      <c r="A219" s="115"/>
      <c r="B219" s="112"/>
      <c r="C219" s="112" t="s">
        <v>311</v>
      </c>
      <c r="D219" s="114" t="s">
        <v>337</v>
      </c>
      <c r="E219" s="137">
        <v>300</v>
      </c>
      <c r="F219" s="137">
        <v>300</v>
      </c>
      <c r="G219" s="137"/>
      <c r="H219" s="137"/>
      <c r="I219" s="137"/>
      <c r="J219" s="137"/>
      <c r="K219" s="137"/>
      <c r="L219" s="137"/>
    </row>
    <row r="220" spans="1:12" s="64" customFormat="1" ht="15.75">
      <c r="A220" s="115"/>
      <c r="B220" s="112"/>
      <c r="C220" s="112" t="s">
        <v>319</v>
      </c>
      <c r="D220" s="114" t="s">
        <v>340</v>
      </c>
      <c r="E220" s="137">
        <v>2200</v>
      </c>
      <c r="F220" s="137">
        <v>2200</v>
      </c>
      <c r="G220" s="137"/>
      <c r="H220" s="137"/>
      <c r="I220" s="137"/>
      <c r="J220" s="137"/>
      <c r="K220" s="137"/>
      <c r="L220" s="137"/>
    </row>
    <row r="221" spans="1:12" s="64" customFormat="1" ht="15.75">
      <c r="A221" s="115"/>
      <c r="B221" s="112">
        <v>85154</v>
      </c>
      <c r="C221" s="112"/>
      <c r="D221" s="113" t="s">
        <v>382</v>
      </c>
      <c r="E221" s="137">
        <f aca="true" t="shared" si="47" ref="E221:L221">SUM(E222:E227)</f>
        <v>49437</v>
      </c>
      <c r="F221" s="137">
        <f t="shared" si="47"/>
        <v>49437</v>
      </c>
      <c r="G221" s="137">
        <f t="shared" si="47"/>
        <v>17530</v>
      </c>
      <c r="H221" s="137">
        <f t="shared" si="47"/>
        <v>300</v>
      </c>
      <c r="I221" s="137">
        <f t="shared" si="47"/>
        <v>0</v>
      </c>
      <c r="J221" s="137">
        <f t="shared" si="47"/>
        <v>0</v>
      </c>
      <c r="K221" s="137">
        <f t="shared" si="47"/>
        <v>0</v>
      </c>
      <c r="L221" s="137">
        <f t="shared" si="47"/>
        <v>0</v>
      </c>
    </row>
    <row r="222" spans="1:12" s="64" customFormat="1" ht="15.75">
      <c r="A222" s="115"/>
      <c r="B222" s="112"/>
      <c r="C222" s="112" t="s">
        <v>322</v>
      </c>
      <c r="D222" s="114" t="s">
        <v>376</v>
      </c>
      <c r="E222" s="137">
        <v>262</v>
      </c>
      <c r="F222" s="137">
        <v>262</v>
      </c>
      <c r="G222" s="137"/>
      <c r="H222" s="137">
        <v>262</v>
      </c>
      <c r="I222" s="137"/>
      <c r="J222" s="137"/>
      <c r="K222" s="137"/>
      <c r="L222" s="137"/>
    </row>
    <row r="223" spans="1:12" s="64" customFormat="1" ht="15.75">
      <c r="A223" s="115"/>
      <c r="B223" s="112"/>
      <c r="C223" s="112" t="s">
        <v>323</v>
      </c>
      <c r="D223" s="114" t="s">
        <v>335</v>
      </c>
      <c r="E223" s="137">
        <v>38</v>
      </c>
      <c r="F223" s="137">
        <v>38</v>
      </c>
      <c r="G223" s="137"/>
      <c r="H223" s="137">
        <v>38</v>
      </c>
      <c r="I223" s="137"/>
      <c r="J223" s="137"/>
      <c r="K223" s="137"/>
      <c r="L223" s="137"/>
    </row>
    <row r="224" spans="1:12" s="64" customFormat="1" ht="15.75">
      <c r="A224" s="115"/>
      <c r="B224" s="112"/>
      <c r="C224" s="112" t="s">
        <v>310</v>
      </c>
      <c r="D224" s="114" t="s">
        <v>363</v>
      </c>
      <c r="E224" s="137">
        <v>17530</v>
      </c>
      <c r="F224" s="137">
        <v>17530</v>
      </c>
      <c r="G224" s="137">
        <v>17530</v>
      </c>
      <c r="H224" s="137"/>
      <c r="I224" s="137"/>
      <c r="J224" s="137"/>
      <c r="K224" s="137"/>
      <c r="L224" s="137"/>
    </row>
    <row r="225" spans="1:12" s="64" customFormat="1" ht="15.75">
      <c r="A225" s="115"/>
      <c r="B225" s="112"/>
      <c r="C225" s="112">
        <v>4210</v>
      </c>
      <c r="D225" s="114" t="s">
        <v>337</v>
      </c>
      <c r="E225" s="137">
        <v>2067</v>
      </c>
      <c r="F225" s="137">
        <v>2067</v>
      </c>
      <c r="G225" s="137"/>
      <c r="H225" s="137"/>
      <c r="I225" s="137"/>
      <c r="J225" s="137"/>
      <c r="K225" s="137"/>
      <c r="L225" s="137"/>
    </row>
    <row r="226" spans="1:12" s="64" customFormat="1" ht="15.75">
      <c r="A226" s="115"/>
      <c r="B226" s="112"/>
      <c r="C226" s="112">
        <v>4300</v>
      </c>
      <c r="D226" s="114" t="s">
        <v>340</v>
      </c>
      <c r="E226" s="137">
        <v>29040</v>
      </c>
      <c r="F226" s="137">
        <v>29040</v>
      </c>
      <c r="G226" s="137"/>
      <c r="H226" s="137"/>
      <c r="I226" s="137"/>
      <c r="J226" s="137"/>
      <c r="K226" s="137"/>
      <c r="L226" s="137"/>
    </row>
    <row r="227" spans="1:12" s="64" customFormat="1" ht="15.75">
      <c r="A227" s="115"/>
      <c r="B227" s="112"/>
      <c r="C227" s="112">
        <v>4410</v>
      </c>
      <c r="D227" s="114" t="s">
        <v>341</v>
      </c>
      <c r="E227" s="137">
        <v>500</v>
      </c>
      <c r="F227" s="137">
        <v>500</v>
      </c>
      <c r="G227" s="137"/>
      <c r="H227" s="137"/>
      <c r="I227" s="137"/>
      <c r="J227" s="137"/>
      <c r="K227" s="137"/>
      <c r="L227" s="137"/>
    </row>
    <row r="228" spans="1:12" s="64" customFormat="1" ht="15.75">
      <c r="A228" s="115"/>
      <c r="B228" s="112">
        <v>85158</v>
      </c>
      <c r="C228" s="112"/>
      <c r="D228" s="113" t="s">
        <v>383</v>
      </c>
      <c r="E228" s="137">
        <f>E229</f>
        <v>3288</v>
      </c>
      <c r="F228" s="137">
        <f aca="true" t="shared" si="48" ref="F228:L228">F229</f>
        <v>3288</v>
      </c>
      <c r="G228" s="137">
        <f t="shared" si="48"/>
        <v>0</v>
      </c>
      <c r="H228" s="137">
        <f t="shared" si="48"/>
        <v>0</v>
      </c>
      <c r="I228" s="137">
        <f t="shared" si="48"/>
        <v>3288</v>
      </c>
      <c r="J228" s="137">
        <f t="shared" si="48"/>
        <v>0</v>
      </c>
      <c r="K228" s="137">
        <f t="shared" si="48"/>
        <v>0</v>
      </c>
      <c r="L228" s="137">
        <f t="shared" si="48"/>
        <v>0</v>
      </c>
    </row>
    <row r="229" spans="1:12" s="64" customFormat="1" ht="44.25" customHeight="1">
      <c r="A229" s="115"/>
      <c r="B229" s="112"/>
      <c r="C229" s="112">
        <v>2310</v>
      </c>
      <c r="D229" s="114" t="s">
        <v>384</v>
      </c>
      <c r="E229" s="137">
        <v>3288</v>
      </c>
      <c r="F229" s="137">
        <v>3288</v>
      </c>
      <c r="G229" s="137"/>
      <c r="H229" s="137"/>
      <c r="I229" s="137">
        <v>3288</v>
      </c>
      <c r="J229" s="137"/>
      <c r="K229" s="137"/>
      <c r="L229" s="137"/>
    </row>
    <row r="230" spans="1:12" s="64" customFormat="1" ht="15.75">
      <c r="A230" s="117">
        <v>852</v>
      </c>
      <c r="B230" s="110"/>
      <c r="C230" s="110"/>
      <c r="D230" s="111" t="s">
        <v>460</v>
      </c>
      <c r="E230" s="138">
        <f>E231+E233+E252+E254+E256+E258+E273+E275+E285</f>
        <v>4796000</v>
      </c>
      <c r="F230" s="138">
        <f>F231+F233+F252+F254+F256+F258+F274+F275+F285</f>
        <v>4796000</v>
      </c>
      <c r="G230" s="138">
        <f aca="true" t="shared" si="49" ref="G230:L230">G233+G252+G254+G256+G258+G273+G275+G285</f>
        <v>358711</v>
      </c>
      <c r="H230" s="138">
        <f t="shared" si="49"/>
        <v>101730</v>
      </c>
      <c r="I230" s="138">
        <f t="shared" si="49"/>
        <v>0</v>
      </c>
      <c r="J230" s="138">
        <f t="shared" si="49"/>
        <v>0</v>
      </c>
      <c r="K230" s="138">
        <f t="shared" si="49"/>
        <v>0</v>
      </c>
      <c r="L230" s="138">
        <f t="shared" si="49"/>
        <v>0</v>
      </c>
    </row>
    <row r="231" spans="1:12" s="64" customFormat="1" ht="15.75">
      <c r="A231" s="115"/>
      <c r="B231" s="112" t="s">
        <v>487</v>
      </c>
      <c r="C231" s="112"/>
      <c r="D231" s="113" t="s">
        <v>490</v>
      </c>
      <c r="E231" s="137">
        <f>E232</f>
        <v>44280</v>
      </c>
      <c r="F231" s="137">
        <f aca="true" t="shared" si="50" ref="F231:L231">F232</f>
        <v>44280</v>
      </c>
      <c r="G231" s="137">
        <f t="shared" si="50"/>
        <v>0</v>
      </c>
      <c r="H231" s="137">
        <f t="shared" si="50"/>
        <v>0</v>
      </c>
      <c r="I231" s="137">
        <f t="shared" si="50"/>
        <v>0</v>
      </c>
      <c r="J231" s="137">
        <f t="shared" si="50"/>
        <v>0</v>
      </c>
      <c r="K231" s="137">
        <f t="shared" si="50"/>
        <v>0</v>
      </c>
      <c r="L231" s="137">
        <f t="shared" si="50"/>
        <v>0</v>
      </c>
    </row>
    <row r="232" spans="1:12" s="64" customFormat="1" ht="44.25" customHeight="1">
      <c r="A232" s="115"/>
      <c r="B232" s="112"/>
      <c r="C232" s="112" t="s">
        <v>488</v>
      </c>
      <c r="D232" s="114" t="s">
        <v>489</v>
      </c>
      <c r="E232" s="137">
        <v>44280</v>
      </c>
      <c r="F232" s="137">
        <v>44280</v>
      </c>
      <c r="G232" s="137"/>
      <c r="H232" s="137"/>
      <c r="I232" s="137"/>
      <c r="J232" s="137"/>
      <c r="K232" s="137"/>
      <c r="L232" s="137"/>
    </row>
    <row r="233" spans="1:12" s="64" customFormat="1" ht="40.5" customHeight="1">
      <c r="A233" s="117"/>
      <c r="B233" s="112" t="s">
        <v>394</v>
      </c>
      <c r="C233" s="112"/>
      <c r="D233" s="121" t="s">
        <v>398</v>
      </c>
      <c r="E233" s="137">
        <f>SUM(E234:E251)</f>
        <v>3814808</v>
      </c>
      <c r="F233" s="137">
        <f aca="true" t="shared" si="51" ref="F233:L233">SUM(F234:F251)</f>
        <v>3814808</v>
      </c>
      <c r="G233" s="137">
        <f t="shared" si="51"/>
        <v>66630</v>
      </c>
      <c r="H233" s="137">
        <f t="shared" si="51"/>
        <v>12340</v>
      </c>
      <c r="I233" s="137">
        <f t="shared" si="51"/>
        <v>0</v>
      </c>
      <c r="J233" s="137">
        <f t="shared" si="51"/>
        <v>0</v>
      </c>
      <c r="K233" s="137">
        <f t="shared" si="51"/>
        <v>0</v>
      </c>
      <c r="L233" s="137">
        <f t="shared" si="51"/>
        <v>0</v>
      </c>
    </row>
    <row r="234" spans="1:12" s="64" customFormat="1" ht="25.5">
      <c r="A234" s="117"/>
      <c r="B234" s="112"/>
      <c r="C234" s="112" t="s">
        <v>318</v>
      </c>
      <c r="D234" s="114" t="s">
        <v>373</v>
      </c>
      <c r="E234" s="137">
        <v>230</v>
      </c>
      <c r="F234" s="137">
        <v>230</v>
      </c>
      <c r="G234" s="137"/>
      <c r="H234" s="137"/>
      <c r="I234" s="137"/>
      <c r="J234" s="137"/>
      <c r="K234" s="137"/>
      <c r="L234" s="137"/>
    </row>
    <row r="235" spans="1:12" s="64" customFormat="1" ht="15.75">
      <c r="A235" s="117"/>
      <c r="B235" s="112"/>
      <c r="C235" s="112" t="s">
        <v>395</v>
      </c>
      <c r="D235" s="119" t="s">
        <v>385</v>
      </c>
      <c r="E235" s="137">
        <v>3703698</v>
      </c>
      <c r="F235" s="137">
        <v>3703698</v>
      </c>
      <c r="G235" s="137"/>
      <c r="H235" s="137"/>
      <c r="I235" s="137"/>
      <c r="J235" s="137"/>
      <c r="K235" s="137"/>
      <c r="L235" s="137"/>
    </row>
    <row r="236" spans="1:12" s="64" customFormat="1" ht="15.75">
      <c r="A236" s="117"/>
      <c r="B236" s="112"/>
      <c r="C236" s="112" t="s">
        <v>396</v>
      </c>
      <c r="D236" s="119" t="s">
        <v>359</v>
      </c>
      <c r="E236" s="137">
        <v>58650</v>
      </c>
      <c r="F236" s="137">
        <v>58650</v>
      </c>
      <c r="G236" s="137">
        <v>58650</v>
      </c>
      <c r="H236" s="137"/>
      <c r="I236" s="137"/>
      <c r="J236" s="137"/>
      <c r="K236" s="137"/>
      <c r="L236" s="137"/>
    </row>
    <row r="237" spans="1:12" s="64" customFormat="1" ht="15.75">
      <c r="A237" s="117"/>
      <c r="B237" s="112"/>
      <c r="C237" s="112" t="s">
        <v>315</v>
      </c>
      <c r="D237" s="119" t="s">
        <v>399</v>
      </c>
      <c r="E237" s="137">
        <v>3380</v>
      </c>
      <c r="F237" s="137">
        <v>3380</v>
      </c>
      <c r="G237" s="137">
        <v>3380</v>
      </c>
      <c r="H237" s="137"/>
      <c r="I237" s="137"/>
      <c r="J237" s="137"/>
      <c r="K237" s="137"/>
      <c r="L237" s="137"/>
    </row>
    <row r="238" spans="1:12" s="64" customFormat="1" ht="15.75">
      <c r="A238" s="117"/>
      <c r="B238" s="112"/>
      <c r="C238" s="112" t="s">
        <v>322</v>
      </c>
      <c r="D238" s="119" t="s">
        <v>334</v>
      </c>
      <c r="E238" s="137">
        <v>10820</v>
      </c>
      <c r="F238" s="137">
        <v>10820</v>
      </c>
      <c r="G238" s="137"/>
      <c r="H238" s="137">
        <v>10820</v>
      </c>
      <c r="I238" s="137"/>
      <c r="J238" s="137"/>
      <c r="K238" s="137"/>
      <c r="L238" s="137"/>
    </row>
    <row r="239" spans="1:12" s="64" customFormat="1" ht="15.75">
      <c r="A239" s="117"/>
      <c r="B239" s="112"/>
      <c r="C239" s="112" t="s">
        <v>323</v>
      </c>
      <c r="D239" s="119" t="s">
        <v>335</v>
      </c>
      <c r="E239" s="137">
        <v>1520</v>
      </c>
      <c r="F239" s="137">
        <v>1520</v>
      </c>
      <c r="G239" s="137"/>
      <c r="H239" s="137">
        <v>1520</v>
      </c>
      <c r="I239" s="137"/>
      <c r="J239" s="137"/>
      <c r="K239" s="137"/>
      <c r="L239" s="137"/>
    </row>
    <row r="240" spans="1:12" s="64" customFormat="1" ht="15.75">
      <c r="A240" s="117"/>
      <c r="B240" s="112"/>
      <c r="C240" s="112" t="s">
        <v>310</v>
      </c>
      <c r="D240" s="114" t="s">
        <v>363</v>
      </c>
      <c r="E240" s="137">
        <v>4600</v>
      </c>
      <c r="F240" s="137">
        <v>4600</v>
      </c>
      <c r="G240" s="137">
        <v>4600</v>
      </c>
      <c r="H240" s="137"/>
      <c r="I240" s="137"/>
      <c r="J240" s="137"/>
      <c r="K240" s="137"/>
      <c r="L240" s="137"/>
    </row>
    <row r="241" spans="1:12" s="64" customFormat="1" ht="15.75">
      <c r="A241" s="117"/>
      <c r="B241" s="112"/>
      <c r="C241" s="112" t="s">
        <v>311</v>
      </c>
      <c r="D241" s="119" t="s">
        <v>337</v>
      </c>
      <c r="E241" s="137">
        <v>11670</v>
      </c>
      <c r="F241" s="137">
        <v>11670</v>
      </c>
      <c r="G241" s="137"/>
      <c r="H241" s="137"/>
      <c r="I241" s="137"/>
      <c r="J241" s="137"/>
      <c r="K241" s="137"/>
      <c r="L241" s="137"/>
    </row>
    <row r="242" spans="1:12" s="64" customFormat="1" ht="15.75">
      <c r="A242" s="117"/>
      <c r="B242" s="112"/>
      <c r="C242" s="112" t="s">
        <v>476</v>
      </c>
      <c r="D242" s="114" t="s">
        <v>477</v>
      </c>
      <c r="E242" s="137">
        <v>100</v>
      </c>
      <c r="F242" s="137">
        <v>100</v>
      </c>
      <c r="G242" s="137"/>
      <c r="H242" s="137"/>
      <c r="I242" s="137"/>
      <c r="J242" s="137"/>
      <c r="K242" s="137"/>
      <c r="L242" s="137"/>
    </row>
    <row r="243" spans="1:12" s="64" customFormat="1" ht="15.75">
      <c r="A243" s="117"/>
      <c r="B243" s="112"/>
      <c r="C243" s="112" t="s">
        <v>319</v>
      </c>
      <c r="D243" s="119" t="s">
        <v>340</v>
      </c>
      <c r="E243" s="137">
        <v>6580</v>
      </c>
      <c r="F243" s="137">
        <v>6580</v>
      </c>
      <c r="G243" s="137"/>
      <c r="H243" s="137"/>
      <c r="I243" s="137"/>
      <c r="J243" s="137"/>
      <c r="K243" s="137"/>
      <c r="L243" s="137"/>
    </row>
    <row r="244" spans="1:12" s="64" customFormat="1" ht="15.75">
      <c r="A244" s="117"/>
      <c r="B244" s="112"/>
      <c r="C244" s="112" t="s">
        <v>478</v>
      </c>
      <c r="D244" s="114" t="s">
        <v>483</v>
      </c>
      <c r="E244" s="137">
        <v>900</v>
      </c>
      <c r="F244" s="137">
        <v>900</v>
      </c>
      <c r="G244" s="137"/>
      <c r="H244" s="137"/>
      <c r="I244" s="137"/>
      <c r="J244" s="137"/>
      <c r="K244" s="137"/>
      <c r="L244" s="137"/>
    </row>
    <row r="245" spans="1:12" s="64" customFormat="1" ht="28.5" customHeight="1">
      <c r="A245" s="117"/>
      <c r="B245" s="112"/>
      <c r="C245" s="112" t="s">
        <v>479</v>
      </c>
      <c r="D245" s="114" t="s">
        <v>494</v>
      </c>
      <c r="E245" s="137">
        <v>3790</v>
      </c>
      <c r="F245" s="137">
        <v>3790</v>
      </c>
      <c r="G245" s="137"/>
      <c r="H245" s="137"/>
      <c r="I245" s="137"/>
      <c r="J245" s="137"/>
      <c r="K245" s="137"/>
      <c r="L245" s="137"/>
    </row>
    <row r="246" spans="1:12" s="64" customFormat="1" ht="15.75">
      <c r="A246" s="117"/>
      <c r="B246" s="112"/>
      <c r="C246" s="112" t="s">
        <v>448</v>
      </c>
      <c r="D246" s="114" t="s">
        <v>341</v>
      </c>
      <c r="E246" s="137">
        <v>350</v>
      </c>
      <c r="F246" s="137">
        <v>350</v>
      </c>
      <c r="G246" s="137"/>
      <c r="H246" s="137"/>
      <c r="I246" s="137"/>
      <c r="J246" s="137"/>
      <c r="K246" s="137"/>
      <c r="L246" s="137"/>
    </row>
    <row r="247" spans="1:12" s="64" customFormat="1" ht="15.75">
      <c r="A247" s="117"/>
      <c r="B247" s="112"/>
      <c r="C247" s="112" t="s">
        <v>312</v>
      </c>
      <c r="D247" s="114" t="s">
        <v>353</v>
      </c>
      <c r="E247" s="137">
        <v>1000</v>
      </c>
      <c r="F247" s="137">
        <v>1000</v>
      </c>
      <c r="G247" s="137"/>
      <c r="H247" s="137"/>
      <c r="I247" s="137"/>
      <c r="J247" s="137"/>
      <c r="K247" s="137"/>
      <c r="L247" s="137"/>
    </row>
    <row r="248" spans="1:12" s="64" customFormat="1" ht="25.5">
      <c r="A248" s="117"/>
      <c r="B248" s="112"/>
      <c r="C248" s="112" t="s">
        <v>397</v>
      </c>
      <c r="D248" s="114" t="s">
        <v>343</v>
      </c>
      <c r="E248" s="137">
        <v>2520</v>
      </c>
      <c r="F248" s="137">
        <v>2520</v>
      </c>
      <c r="G248" s="137"/>
      <c r="H248" s="137"/>
      <c r="I248" s="137"/>
      <c r="J248" s="137"/>
      <c r="K248" s="137"/>
      <c r="L248" s="137"/>
    </row>
    <row r="249" spans="1:12" s="64" customFormat="1" ht="28.5" customHeight="1">
      <c r="A249" s="117"/>
      <c r="B249" s="112"/>
      <c r="C249" s="112" t="s">
        <v>480</v>
      </c>
      <c r="D249" s="114" t="s">
        <v>484</v>
      </c>
      <c r="E249" s="137">
        <v>1500</v>
      </c>
      <c r="F249" s="137">
        <v>1500</v>
      </c>
      <c r="G249" s="137"/>
      <c r="H249" s="137"/>
      <c r="I249" s="137"/>
      <c r="J249" s="137"/>
      <c r="K249" s="137"/>
      <c r="L249" s="137"/>
    </row>
    <row r="250" spans="1:12" s="64" customFormat="1" ht="24" customHeight="1">
      <c r="A250" s="117"/>
      <c r="B250" s="112"/>
      <c r="C250" s="112" t="s">
        <v>481</v>
      </c>
      <c r="D250" s="114" t="s">
        <v>485</v>
      </c>
      <c r="E250" s="137">
        <v>300</v>
      </c>
      <c r="F250" s="137">
        <v>300</v>
      </c>
      <c r="G250" s="137"/>
      <c r="H250" s="137"/>
      <c r="I250" s="137"/>
      <c r="J250" s="137"/>
      <c r="K250" s="137"/>
      <c r="L250" s="137"/>
    </row>
    <row r="251" spans="1:12" s="64" customFormat="1" ht="27" customHeight="1">
      <c r="A251" s="117"/>
      <c r="B251" s="112"/>
      <c r="C251" s="112" t="s">
        <v>482</v>
      </c>
      <c r="D251" s="114" t="s">
        <v>486</v>
      </c>
      <c r="E251" s="137">
        <v>3200</v>
      </c>
      <c r="F251" s="137">
        <v>3200</v>
      </c>
      <c r="G251" s="137"/>
      <c r="H251" s="137"/>
      <c r="I251" s="137"/>
      <c r="J251" s="137"/>
      <c r="K251" s="137"/>
      <c r="L251" s="137"/>
    </row>
    <row r="252" spans="1:12" s="64" customFormat="1" ht="42" customHeight="1">
      <c r="A252" s="117"/>
      <c r="B252" s="112">
        <v>85213</v>
      </c>
      <c r="C252" s="112"/>
      <c r="D252" s="121" t="s">
        <v>294</v>
      </c>
      <c r="E252" s="137">
        <f>E253</f>
        <v>33840</v>
      </c>
      <c r="F252" s="137">
        <f aca="true" t="shared" si="52" ref="F252:L252">F253</f>
        <v>33840</v>
      </c>
      <c r="G252" s="137">
        <f t="shared" si="52"/>
        <v>0</v>
      </c>
      <c r="H252" s="137">
        <f t="shared" si="52"/>
        <v>33840</v>
      </c>
      <c r="I252" s="137">
        <f t="shared" si="52"/>
        <v>0</v>
      </c>
      <c r="J252" s="137">
        <f t="shared" si="52"/>
        <v>0</v>
      </c>
      <c r="K252" s="137">
        <f t="shared" si="52"/>
        <v>0</v>
      </c>
      <c r="L252" s="137">
        <f t="shared" si="52"/>
        <v>0</v>
      </c>
    </row>
    <row r="253" spans="1:12" s="64" customFormat="1" ht="15.75">
      <c r="A253" s="117"/>
      <c r="B253" s="112"/>
      <c r="C253" s="112">
        <v>4130</v>
      </c>
      <c r="D253" s="119" t="s">
        <v>400</v>
      </c>
      <c r="E253" s="137">
        <v>33840</v>
      </c>
      <c r="F253" s="137">
        <v>33840</v>
      </c>
      <c r="G253" s="137"/>
      <c r="H253" s="137">
        <v>33840</v>
      </c>
      <c r="I253" s="137"/>
      <c r="J253" s="137"/>
      <c r="K253" s="137"/>
      <c r="L253" s="137"/>
    </row>
    <row r="254" spans="1:12" s="64" customFormat="1" ht="25.5">
      <c r="A254" s="115"/>
      <c r="B254" s="112">
        <v>85214</v>
      </c>
      <c r="C254" s="112"/>
      <c r="D254" s="113" t="s">
        <v>295</v>
      </c>
      <c r="E254" s="137">
        <f>E255</f>
        <v>403864</v>
      </c>
      <c r="F254" s="137">
        <f aca="true" t="shared" si="53" ref="F254:L254">F255</f>
        <v>403864</v>
      </c>
      <c r="G254" s="137">
        <f t="shared" si="53"/>
        <v>0</v>
      </c>
      <c r="H254" s="137">
        <f t="shared" si="53"/>
        <v>0</v>
      </c>
      <c r="I254" s="137">
        <f t="shared" si="53"/>
        <v>0</v>
      </c>
      <c r="J254" s="137">
        <f t="shared" si="53"/>
        <v>0</v>
      </c>
      <c r="K254" s="137">
        <f t="shared" si="53"/>
        <v>0</v>
      </c>
      <c r="L254" s="137">
        <f t="shared" si="53"/>
        <v>0</v>
      </c>
    </row>
    <row r="255" spans="1:12" s="64" customFormat="1" ht="15.75">
      <c r="A255" s="115"/>
      <c r="B255" s="112"/>
      <c r="C255" s="112">
        <v>3110</v>
      </c>
      <c r="D255" s="114" t="s">
        <v>385</v>
      </c>
      <c r="E255" s="137">
        <v>403864</v>
      </c>
      <c r="F255" s="137">
        <v>403864</v>
      </c>
      <c r="G255" s="137"/>
      <c r="H255" s="137"/>
      <c r="I255" s="137"/>
      <c r="J255" s="137"/>
      <c r="K255" s="137"/>
      <c r="L255" s="137"/>
    </row>
    <row r="256" spans="1:12" s="64" customFormat="1" ht="15.75">
      <c r="A256" s="115"/>
      <c r="B256" s="112">
        <v>85215</v>
      </c>
      <c r="C256" s="112"/>
      <c r="D256" s="113" t="s">
        <v>386</v>
      </c>
      <c r="E256" s="137">
        <f>E257</f>
        <v>34000</v>
      </c>
      <c r="F256" s="137">
        <f aca="true" t="shared" si="54" ref="F256:L256">F257</f>
        <v>34000</v>
      </c>
      <c r="G256" s="137">
        <f t="shared" si="54"/>
        <v>0</v>
      </c>
      <c r="H256" s="137">
        <f t="shared" si="54"/>
        <v>0</v>
      </c>
      <c r="I256" s="137">
        <f t="shared" si="54"/>
        <v>0</v>
      </c>
      <c r="J256" s="137">
        <f t="shared" si="54"/>
        <v>0</v>
      </c>
      <c r="K256" s="137">
        <f t="shared" si="54"/>
        <v>0</v>
      </c>
      <c r="L256" s="137">
        <f t="shared" si="54"/>
        <v>0</v>
      </c>
    </row>
    <row r="257" spans="1:12" s="64" customFormat="1" ht="15.75">
      <c r="A257" s="115"/>
      <c r="B257" s="112"/>
      <c r="C257" s="112">
        <v>3110</v>
      </c>
      <c r="D257" s="114" t="s">
        <v>385</v>
      </c>
      <c r="E257" s="137">
        <v>34000</v>
      </c>
      <c r="F257" s="137">
        <v>34000</v>
      </c>
      <c r="G257" s="137"/>
      <c r="H257" s="137"/>
      <c r="I257" s="137"/>
      <c r="J257" s="137"/>
      <c r="K257" s="137"/>
      <c r="L257" s="137"/>
    </row>
    <row r="258" spans="1:12" s="64" customFormat="1" ht="15.75">
      <c r="A258" s="115"/>
      <c r="B258" s="112">
        <v>85219</v>
      </c>
      <c r="C258" s="112"/>
      <c r="D258" s="113" t="s">
        <v>285</v>
      </c>
      <c r="E258" s="137">
        <f>SUM(E259:E272)</f>
        <v>215280</v>
      </c>
      <c r="F258" s="137">
        <f>SUM(F259:F272)</f>
        <v>215280</v>
      </c>
      <c r="G258" s="137">
        <f aca="true" t="shared" si="55" ref="G258:L258">SUM(G259:G272)</f>
        <v>162970</v>
      </c>
      <c r="H258" s="137">
        <f t="shared" si="55"/>
        <v>32030</v>
      </c>
      <c r="I258" s="137">
        <f t="shared" si="55"/>
        <v>0</v>
      </c>
      <c r="J258" s="137">
        <f t="shared" si="55"/>
        <v>0</v>
      </c>
      <c r="K258" s="137">
        <f t="shared" si="55"/>
        <v>0</v>
      </c>
      <c r="L258" s="137">
        <f t="shared" si="55"/>
        <v>0</v>
      </c>
    </row>
    <row r="259" spans="1:12" s="64" customFormat="1" ht="25.5">
      <c r="A259" s="115"/>
      <c r="B259" s="112"/>
      <c r="C259" s="112">
        <v>3020</v>
      </c>
      <c r="D259" s="114" t="s">
        <v>373</v>
      </c>
      <c r="E259" s="137">
        <v>860</v>
      </c>
      <c r="F259" s="137">
        <v>860</v>
      </c>
      <c r="G259" s="137"/>
      <c r="H259" s="137"/>
      <c r="I259" s="137"/>
      <c r="J259" s="137"/>
      <c r="K259" s="137"/>
      <c r="L259" s="137"/>
    </row>
    <row r="260" spans="1:12" s="64" customFormat="1" ht="15.75">
      <c r="A260" s="115"/>
      <c r="B260" s="112"/>
      <c r="C260" s="112">
        <v>4010</v>
      </c>
      <c r="D260" s="114" t="s">
        <v>359</v>
      </c>
      <c r="E260" s="137">
        <v>151470</v>
      </c>
      <c r="F260" s="137">
        <v>151470</v>
      </c>
      <c r="G260" s="137">
        <v>151470</v>
      </c>
      <c r="H260" s="137"/>
      <c r="I260" s="137"/>
      <c r="J260" s="137"/>
      <c r="K260" s="137"/>
      <c r="L260" s="137"/>
    </row>
    <row r="261" spans="1:12" s="64" customFormat="1" ht="15.75">
      <c r="A261" s="115"/>
      <c r="B261" s="112"/>
      <c r="C261" s="112">
        <v>4040</v>
      </c>
      <c r="D261" s="114" t="s">
        <v>333</v>
      </c>
      <c r="E261" s="137">
        <v>11500</v>
      </c>
      <c r="F261" s="137">
        <v>11500</v>
      </c>
      <c r="G261" s="137">
        <v>11500</v>
      </c>
      <c r="H261" s="137"/>
      <c r="I261" s="137"/>
      <c r="J261" s="137"/>
      <c r="K261" s="137"/>
      <c r="L261" s="137"/>
    </row>
    <row r="262" spans="1:12" s="64" customFormat="1" ht="15.75">
      <c r="A262" s="115"/>
      <c r="B262" s="112"/>
      <c r="C262" s="112">
        <v>4110</v>
      </c>
      <c r="D262" s="114" t="s">
        <v>334</v>
      </c>
      <c r="E262" s="137">
        <v>28080</v>
      </c>
      <c r="F262" s="137">
        <v>28080</v>
      </c>
      <c r="G262" s="137"/>
      <c r="H262" s="137">
        <v>28080</v>
      </c>
      <c r="I262" s="137"/>
      <c r="J262" s="137"/>
      <c r="K262" s="137"/>
      <c r="L262" s="137"/>
    </row>
    <row r="263" spans="1:12" s="64" customFormat="1" ht="15.75">
      <c r="A263" s="115"/>
      <c r="B263" s="112"/>
      <c r="C263" s="112">
        <v>4120</v>
      </c>
      <c r="D263" s="114" t="s">
        <v>335</v>
      </c>
      <c r="E263" s="137">
        <v>3950</v>
      </c>
      <c r="F263" s="137">
        <v>3950</v>
      </c>
      <c r="G263" s="137"/>
      <c r="H263" s="137">
        <v>3950</v>
      </c>
      <c r="I263" s="137"/>
      <c r="J263" s="137"/>
      <c r="K263" s="137"/>
      <c r="L263" s="137"/>
    </row>
    <row r="264" spans="1:12" s="64" customFormat="1" ht="15.75">
      <c r="A264" s="115"/>
      <c r="B264" s="112"/>
      <c r="C264" s="112">
        <v>4210</v>
      </c>
      <c r="D264" s="114" t="s">
        <v>337</v>
      </c>
      <c r="E264" s="137">
        <v>3300</v>
      </c>
      <c r="F264" s="137">
        <v>3300</v>
      </c>
      <c r="G264" s="137"/>
      <c r="H264" s="137"/>
      <c r="I264" s="137"/>
      <c r="J264" s="137"/>
      <c r="K264" s="137"/>
      <c r="L264" s="137"/>
    </row>
    <row r="265" spans="1:12" s="64" customFormat="1" ht="15.75">
      <c r="A265" s="115"/>
      <c r="B265" s="112"/>
      <c r="C265" s="112">
        <v>4260</v>
      </c>
      <c r="D265" s="114" t="s">
        <v>338</v>
      </c>
      <c r="E265" s="137">
        <v>5000</v>
      </c>
      <c r="F265" s="137">
        <v>5000</v>
      </c>
      <c r="G265" s="137"/>
      <c r="H265" s="137"/>
      <c r="I265" s="137"/>
      <c r="J265" s="137"/>
      <c r="K265" s="137"/>
      <c r="L265" s="137"/>
    </row>
    <row r="266" spans="1:12" s="64" customFormat="1" ht="15.75">
      <c r="A266" s="115"/>
      <c r="B266" s="112"/>
      <c r="C266" s="112" t="s">
        <v>476</v>
      </c>
      <c r="D266" s="114" t="s">
        <v>477</v>
      </c>
      <c r="E266" s="137">
        <v>250</v>
      </c>
      <c r="F266" s="137">
        <v>250</v>
      </c>
      <c r="G266" s="137"/>
      <c r="H266" s="137"/>
      <c r="I266" s="137"/>
      <c r="J266" s="137"/>
      <c r="K266" s="137"/>
      <c r="L266" s="137"/>
    </row>
    <row r="267" spans="1:12" s="64" customFormat="1" ht="15.75">
      <c r="A267" s="115"/>
      <c r="B267" s="112"/>
      <c r="C267" s="112">
        <v>4300</v>
      </c>
      <c r="D267" s="114" t="s">
        <v>340</v>
      </c>
      <c r="E267" s="137">
        <v>2660</v>
      </c>
      <c r="F267" s="137">
        <v>2660</v>
      </c>
      <c r="G267" s="137"/>
      <c r="H267" s="137"/>
      <c r="I267" s="137"/>
      <c r="J267" s="137"/>
      <c r="K267" s="137"/>
      <c r="L267" s="137"/>
    </row>
    <row r="268" spans="1:12" s="64" customFormat="1" ht="15.75">
      <c r="A268" s="115"/>
      <c r="B268" s="112"/>
      <c r="C268" s="112">
        <v>4410</v>
      </c>
      <c r="D268" s="114" t="s">
        <v>341</v>
      </c>
      <c r="E268" s="137">
        <v>1304</v>
      </c>
      <c r="F268" s="137">
        <v>1304</v>
      </c>
      <c r="G268" s="137"/>
      <c r="H268" s="137"/>
      <c r="I268" s="137"/>
      <c r="J268" s="137"/>
      <c r="K268" s="137"/>
      <c r="L268" s="137"/>
    </row>
    <row r="269" spans="1:12" s="64" customFormat="1" ht="15.75">
      <c r="A269" s="115"/>
      <c r="B269" s="112"/>
      <c r="C269" s="112">
        <v>4430</v>
      </c>
      <c r="D269" s="114" t="s">
        <v>387</v>
      </c>
      <c r="E269" s="137">
        <v>200</v>
      </c>
      <c r="F269" s="137">
        <v>200</v>
      </c>
      <c r="G269" s="137"/>
      <c r="H269" s="137"/>
      <c r="I269" s="137"/>
      <c r="J269" s="137"/>
      <c r="K269" s="137"/>
      <c r="L269" s="137"/>
    </row>
    <row r="270" spans="1:12" s="64" customFormat="1" ht="25.5">
      <c r="A270" s="115"/>
      <c r="B270" s="112"/>
      <c r="C270" s="112">
        <v>4440</v>
      </c>
      <c r="D270" s="114" t="s">
        <v>343</v>
      </c>
      <c r="E270" s="137">
        <v>4906</v>
      </c>
      <c r="F270" s="137">
        <v>4906</v>
      </c>
      <c r="G270" s="137"/>
      <c r="H270" s="137"/>
      <c r="I270" s="137"/>
      <c r="J270" s="137"/>
      <c r="K270" s="137"/>
      <c r="L270" s="137"/>
    </row>
    <row r="271" spans="1:12" s="64" customFormat="1" ht="25.5">
      <c r="A271" s="115"/>
      <c r="B271" s="112"/>
      <c r="C271" s="112" t="s">
        <v>480</v>
      </c>
      <c r="D271" s="114" t="s">
        <v>484</v>
      </c>
      <c r="E271" s="137">
        <v>1500</v>
      </c>
      <c r="F271" s="137">
        <v>1500</v>
      </c>
      <c r="G271" s="137"/>
      <c r="H271" s="137"/>
      <c r="I271" s="137"/>
      <c r="J271" s="137"/>
      <c r="K271" s="137"/>
      <c r="L271" s="137"/>
    </row>
    <row r="272" spans="1:12" s="64" customFormat="1" ht="25.5" customHeight="1">
      <c r="A272" s="115"/>
      <c r="B272" s="112"/>
      <c r="C272" s="112" t="s">
        <v>481</v>
      </c>
      <c r="D272" s="114" t="s">
        <v>485</v>
      </c>
      <c r="E272" s="137">
        <v>300</v>
      </c>
      <c r="F272" s="137">
        <v>300</v>
      </c>
      <c r="G272" s="137"/>
      <c r="H272" s="137"/>
      <c r="I272" s="137"/>
      <c r="J272" s="137"/>
      <c r="K272" s="137"/>
      <c r="L272" s="137"/>
    </row>
    <row r="273" spans="1:12" s="64" customFormat="1" ht="41.25" customHeight="1">
      <c r="A273" s="115"/>
      <c r="B273" s="112" t="s">
        <v>449</v>
      </c>
      <c r="C273" s="112"/>
      <c r="D273" s="113" t="s">
        <v>450</v>
      </c>
      <c r="E273" s="137">
        <f>E274</f>
        <v>11000</v>
      </c>
      <c r="F273" s="137">
        <f>F274</f>
        <v>11000</v>
      </c>
      <c r="G273" s="137">
        <f aca="true" t="shared" si="56" ref="G273:L273">G274</f>
        <v>0</v>
      </c>
      <c r="H273" s="137">
        <f t="shared" si="56"/>
        <v>0</v>
      </c>
      <c r="I273" s="137">
        <f t="shared" si="56"/>
        <v>0</v>
      </c>
      <c r="J273" s="137">
        <f t="shared" si="56"/>
        <v>0</v>
      </c>
      <c r="K273" s="137">
        <f t="shared" si="56"/>
        <v>0</v>
      </c>
      <c r="L273" s="137">
        <f t="shared" si="56"/>
        <v>0</v>
      </c>
    </row>
    <row r="274" spans="1:12" s="64" customFormat="1" ht="15.75">
      <c r="A274" s="115"/>
      <c r="B274" s="112"/>
      <c r="C274" s="112" t="s">
        <v>395</v>
      </c>
      <c r="D274" s="114" t="s">
        <v>385</v>
      </c>
      <c r="E274" s="137">
        <v>11000</v>
      </c>
      <c r="F274" s="137">
        <v>11000</v>
      </c>
      <c r="G274" s="137"/>
      <c r="H274" s="137"/>
      <c r="I274" s="137"/>
      <c r="J274" s="137"/>
      <c r="K274" s="137"/>
      <c r="L274" s="137"/>
    </row>
    <row r="275" spans="1:12" s="64" customFormat="1" ht="25.5">
      <c r="A275" s="115"/>
      <c r="B275" s="112">
        <v>85228</v>
      </c>
      <c r="C275" s="112"/>
      <c r="D275" s="113" t="s">
        <v>388</v>
      </c>
      <c r="E275" s="137">
        <f>SUM(E276:E284)</f>
        <v>159750</v>
      </c>
      <c r="F275" s="137">
        <f aca="true" t="shared" si="57" ref="F275:L275">SUM(F276:F284)</f>
        <v>159750</v>
      </c>
      <c r="G275" s="137">
        <f t="shared" si="57"/>
        <v>129111</v>
      </c>
      <c r="H275" s="137">
        <f t="shared" si="57"/>
        <v>23520</v>
      </c>
      <c r="I275" s="137">
        <f t="shared" si="57"/>
        <v>0</v>
      </c>
      <c r="J275" s="137">
        <f t="shared" si="57"/>
        <v>0</v>
      </c>
      <c r="K275" s="137">
        <f t="shared" si="57"/>
        <v>0</v>
      </c>
      <c r="L275" s="137">
        <f t="shared" si="57"/>
        <v>0</v>
      </c>
    </row>
    <row r="276" spans="1:12" s="64" customFormat="1" ht="25.5">
      <c r="A276" s="115"/>
      <c r="B276" s="112"/>
      <c r="C276" s="112">
        <v>3020</v>
      </c>
      <c r="D276" s="114" t="s">
        <v>373</v>
      </c>
      <c r="E276" s="137">
        <v>1750</v>
      </c>
      <c r="F276" s="137">
        <v>1750</v>
      </c>
      <c r="G276" s="137"/>
      <c r="H276" s="137"/>
      <c r="I276" s="137"/>
      <c r="J276" s="137"/>
      <c r="K276" s="137"/>
      <c r="L276" s="137"/>
    </row>
    <row r="277" spans="1:12" s="64" customFormat="1" ht="15.75">
      <c r="A277" s="115"/>
      <c r="B277" s="112"/>
      <c r="C277" s="112">
        <v>4010</v>
      </c>
      <c r="D277" s="114" t="s">
        <v>359</v>
      </c>
      <c r="E277" s="137">
        <v>120780</v>
      </c>
      <c r="F277" s="137">
        <v>120780</v>
      </c>
      <c r="G277" s="137">
        <v>120780</v>
      </c>
      <c r="H277" s="137"/>
      <c r="I277" s="137"/>
      <c r="J277" s="137"/>
      <c r="K277" s="137"/>
      <c r="L277" s="137"/>
    </row>
    <row r="278" spans="1:12" s="64" customFormat="1" ht="15.75">
      <c r="A278" s="115"/>
      <c r="B278" s="112"/>
      <c r="C278" s="112">
        <v>4040</v>
      </c>
      <c r="D278" s="114" t="s">
        <v>333</v>
      </c>
      <c r="E278" s="137">
        <v>8331</v>
      </c>
      <c r="F278" s="137">
        <v>8331</v>
      </c>
      <c r="G278" s="137">
        <v>8331</v>
      </c>
      <c r="H278" s="137"/>
      <c r="I278" s="137"/>
      <c r="J278" s="137"/>
      <c r="K278" s="137"/>
      <c r="L278" s="137"/>
    </row>
    <row r="279" spans="1:12" s="64" customFormat="1" ht="15.75">
      <c r="A279" s="115"/>
      <c r="B279" s="112"/>
      <c r="C279" s="112">
        <v>4110</v>
      </c>
      <c r="D279" s="114" t="s">
        <v>334</v>
      </c>
      <c r="E279" s="137">
        <v>20630</v>
      </c>
      <c r="F279" s="137">
        <v>20630</v>
      </c>
      <c r="G279" s="137"/>
      <c r="H279" s="137">
        <v>20630</v>
      </c>
      <c r="I279" s="137"/>
      <c r="J279" s="137"/>
      <c r="K279" s="137"/>
      <c r="L279" s="137"/>
    </row>
    <row r="280" spans="1:12" s="64" customFormat="1" ht="15.75">
      <c r="A280" s="115"/>
      <c r="B280" s="112"/>
      <c r="C280" s="112">
        <v>4120</v>
      </c>
      <c r="D280" s="114" t="s">
        <v>335</v>
      </c>
      <c r="E280" s="137">
        <v>2890</v>
      </c>
      <c r="F280" s="137">
        <v>2890</v>
      </c>
      <c r="G280" s="137"/>
      <c r="H280" s="137">
        <v>2890</v>
      </c>
      <c r="I280" s="137"/>
      <c r="J280" s="137"/>
      <c r="K280" s="137"/>
      <c r="L280" s="137"/>
    </row>
    <row r="281" spans="1:12" s="64" customFormat="1" ht="15.75">
      <c r="A281" s="115"/>
      <c r="B281" s="112"/>
      <c r="C281" s="112">
        <v>4210</v>
      </c>
      <c r="D281" s="114" t="s">
        <v>337</v>
      </c>
      <c r="E281" s="137">
        <v>113</v>
      </c>
      <c r="F281" s="137">
        <v>113</v>
      </c>
      <c r="G281" s="137"/>
      <c r="H281" s="137"/>
      <c r="I281" s="137"/>
      <c r="J281" s="137"/>
      <c r="K281" s="137"/>
      <c r="L281" s="137"/>
    </row>
    <row r="282" spans="1:12" s="64" customFormat="1" ht="15.75">
      <c r="A282" s="115"/>
      <c r="B282" s="112"/>
      <c r="C282" s="112" t="s">
        <v>476</v>
      </c>
      <c r="D282" s="114" t="s">
        <v>477</v>
      </c>
      <c r="E282" s="137">
        <v>50</v>
      </c>
      <c r="F282" s="137">
        <v>50</v>
      </c>
      <c r="G282" s="137"/>
      <c r="H282" s="137"/>
      <c r="I282" s="137"/>
      <c r="J282" s="137"/>
      <c r="K282" s="137"/>
      <c r="L282" s="137"/>
    </row>
    <row r="283" spans="1:12" s="64" customFormat="1" ht="15.75">
      <c r="A283" s="115"/>
      <c r="B283" s="112"/>
      <c r="C283" s="112">
        <v>4410</v>
      </c>
      <c r="D283" s="114" t="s">
        <v>341</v>
      </c>
      <c r="E283" s="137">
        <v>300</v>
      </c>
      <c r="F283" s="137">
        <v>300</v>
      </c>
      <c r="G283" s="137"/>
      <c r="H283" s="137"/>
      <c r="I283" s="137"/>
      <c r="J283" s="137"/>
      <c r="K283" s="137"/>
      <c r="L283" s="137"/>
    </row>
    <row r="284" spans="1:12" s="64" customFormat="1" ht="25.5">
      <c r="A284" s="115"/>
      <c r="B284" s="112"/>
      <c r="C284" s="112">
        <v>4440</v>
      </c>
      <c r="D284" s="114" t="s">
        <v>343</v>
      </c>
      <c r="E284" s="137">
        <v>4906</v>
      </c>
      <c r="F284" s="137">
        <v>4906</v>
      </c>
      <c r="G284" s="137"/>
      <c r="H284" s="137"/>
      <c r="I284" s="137"/>
      <c r="J284" s="137"/>
      <c r="K284" s="137"/>
      <c r="L284" s="137"/>
    </row>
    <row r="285" spans="1:12" s="64" customFormat="1" ht="15.75">
      <c r="A285" s="115"/>
      <c r="B285" s="112">
        <v>85295</v>
      </c>
      <c r="C285" s="112"/>
      <c r="D285" s="113" t="s">
        <v>307</v>
      </c>
      <c r="E285" s="137">
        <f>E286</f>
        <v>79178</v>
      </c>
      <c r="F285" s="137">
        <f aca="true" t="shared" si="58" ref="F285:L285">F286</f>
        <v>79178</v>
      </c>
      <c r="G285" s="137">
        <f t="shared" si="58"/>
        <v>0</v>
      </c>
      <c r="H285" s="137">
        <f t="shared" si="58"/>
        <v>0</v>
      </c>
      <c r="I285" s="137">
        <f t="shared" si="58"/>
        <v>0</v>
      </c>
      <c r="J285" s="137">
        <f t="shared" si="58"/>
        <v>0</v>
      </c>
      <c r="K285" s="137">
        <f t="shared" si="58"/>
        <v>0</v>
      </c>
      <c r="L285" s="137">
        <f t="shared" si="58"/>
        <v>0</v>
      </c>
    </row>
    <row r="286" spans="1:12" s="64" customFormat="1" ht="15.75">
      <c r="A286" s="115"/>
      <c r="B286" s="112"/>
      <c r="C286" s="112">
        <v>3110</v>
      </c>
      <c r="D286" s="114" t="s">
        <v>385</v>
      </c>
      <c r="E286" s="137">
        <v>79178</v>
      </c>
      <c r="F286" s="137">
        <v>79178</v>
      </c>
      <c r="G286" s="137"/>
      <c r="H286" s="137"/>
      <c r="I286" s="137"/>
      <c r="J286" s="137"/>
      <c r="K286" s="137"/>
      <c r="L286" s="137"/>
    </row>
    <row r="287" spans="1:12" s="64" customFormat="1" ht="15.75">
      <c r="A287" s="117">
        <v>854</v>
      </c>
      <c r="B287" s="110"/>
      <c r="C287" s="110"/>
      <c r="D287" s="111" t="s">
        <v>461</v>
      </c>
      <c r="E287" s="138">
        <f>E288+E301</f>
        <v>333892</v>
      </c>
      <c r="F287" s="138">
        <f>F288+F301</f>
        <v>333892</v>
      </c>
      <c r="G287" s="138">
        <f aca="true" t="shared" si="59" ref="G287:L287">G288+G301</f>
        <v>235710</v>
      </c>
      <c r="H287" s="138">
        <f t="shared" si="59"/>
        <v>49518</v>
      </c>
      <c r="I287" s="138">
        <f t="shared" si="59"/>
        <v>0</v>
      </c>
      <c r="J287" s="138">
        <f t="shared" si="59"/>
        <v>0</v>
      </c>
      <c r="K287" s="138">
        <f t="shared" si="59"/>
        <v>0</v>
      </c>
      <c r="L287" s="138">
        <f t="shared" si="59"/>
        <v>0</v>
      </c>
    </row>
    <row r="288" spans="1:12" s="64" customFormat="1" ht="15.75">
      <c r="A288" s="115"/>
      <c r="B288" s="112">
        <v>85401</v>
      </c>
      <c r="C288" s="112"/>
      <c r="D288" s="113" t="s">
        <v>389</v>
      </c>
      <c r="E288" s="137">
        <f aca="true" t="shared" si="60" ref="E288:L288">SUM(E289:E300)</f>
        <v>332310</v>
      </c>
      <c r="F288" s="137">
        <f t="shared" si="60"/>
        <v>332310</v>
      </c>
      <c r="G288" s="137">
        <f t="shared" si="60"/>
        <v>235710</v>
      </c>
      <c r="H288" s="137">
        <f t="shared" si="60"/>
        <v>49518</v>
      </c>
      <c r="I288" s="137">
        <f t="shared" si="60"/>
        <v>0</v>
      </c>
      <c r="J288" s="137">
        <f t="shared" si="60"/>
        <v>0</v>
      </c>
      <c r="K288" s="137">
        <f t="shared" si="60"/>
        <v>0</v>
      </c>
      <c r="L288" s="137">
        <f t="shared" si="60"/>
        <v>0</v>
      </c>
    </row>
    <row r="289" spans="1:12" s="64" customFormat="1" ht="25.5">
      <c r="A289" s="115"/>
      <c r="B289" s="112"/>
      <c r="C289" s="112">
        <v>3020</v>
      </c>
      <c r="D289" s="114" t="s">
        <v>373</v>
      </c>
      <c r="E289" s="137">
        <v>17738</v>
      </c>
      <c r="F289" s="137">
        <v>17738</v>
      </c>
      <c r="G289" s="137"/>
      <c r="H289" s="137"/>
      <c r="I289" s="137"/>
      <c r="J289" s="137"/>
      <c r="K289" s="137"/>
      <c r="L289" s="137"/>
    </row>
    <row r="290" spans="1:12" s="64" customFormat="1" ht="15.75">
      <c r="A290" s="115"/>
      <c r="B290" s="112"/>
      <c r="C290" s="112">
        <v>4010</v>
      </c>
      <c r="D290" s="114" t="s">
        <v>359</v>
      </c>
      <c r="E290" s="137">
        <v>218043</v>
      </c>
      <c r="F290" s="137">
        <v>218043</v>
      </c>
      <c r="G290" s="137">
        <v>218043</v>
      </c>
      <c r="H290" s="137"/>
      <c r="I290" s="137"/>
      <c r="J290" s="137"/>
      <c r="K290" s="137"/>
      <c r="L290" s="137"/>
    </row>
    <row r="291" spans="1:12" s="64" customFormat="1" ht="15.75">
      <c r="A291" s="115"/>
      <c r="B291" s="112"/>
      <c r="C291" s="112">
        <v>4040</v>
      </c>
      <c r="D291" s="114" t="s">
        <v>333</v>
      </c>
      <c r="E291" s="137">
        <v>17377</v>
      </c>
      <c r="F291" s="137">
        <v>17377</v>
      </c>
      <c r="G291" s="137">
        <v>17377</v>
      </c>
      <c r="H291" s="137"/>
      <c r="I291" s="137"/>
      <c r="J291" s="137"/>
      <c r="K291" s="137"/>
      <c r="L291" s="137"/>
    </row>
    <row r="292" spans="1:12" s="64" customFormat="1" ht="15.75">
      <c r="A292" s="115"/>
      <c r="B292" s="112"/>
      <c r="C292" s="112">
        <v>4110</v>
      </c>
      <c r="D292" s="114" t="s">
        <v>334</v>
      </c>
      <c r="E292" s="137">
        <v>43381</v>
      </c>
      <c r="F292" s="137">
        <v>43381</v>
      </c>
      <c r="G292" s="137"/>
      <c r="H292" s="137">
        <v>43381</v>
      </c>
      <c r="I292" s="137"/>
      <c r="J292" s="137"/>
      <c r="K292" s="137"/>
      <c r="L292" s="137"/>
    </row>
    <row r="293" spans="1:12" s="64" customFormat="1" ht="15.75">
      <c r="A293" s="115"/>
      <c r="B293" s="112"/>
      <c r="C293" s="112">
        <v>4120</v>
      </c>
      <c r="D293" s="114" t="s">
        <v>335</v>
      </c>
      <c r="E293" s="137">
        <v>6137</v>
      </c>
      <c r="F293" s="137">
        <v>6137</v>
      </c>
      <c r="G293" s="137"/>
      <c r="H293" s="137">
        <v>6137</v>
      </c>
      <c r="I293" s="137"/>
      <c r="J293" s="137"/>
      <c r="K293" s="137"/>
      <c r="L293" s="137"/>
    </row>
    <row r="294" spans="1:12" s="64" customFormat="1" ht="15.75">
      <c r="A294" s="115"/>
      <c r="B294" s="112"/>
      <c r="C294" s="112" t="s">
        <v>310</v>
      </c>
      <c r="D294" s="114" t="s">
        <v>363</v>
      </c>
      <c r="E294" s="137">
        <v>290</v>
      </c>
      <c r="F294" s="137">
        <v>290</v>
      </c>
      <c r="G294" s="137">
        <v>290</v>
      </c>
      <c r="H294" s="137"/>
      <c r="I294" s="137"/>
      <c r="J294" s="137"/>
      <c r="K294" s="137"/>
      <c r="L294" s="137"/>
    </row>
    <row r="295" spans="1:12" s="64" customFormat="1" ht="15.75">
      <c r="A295" s="115"/>
      <c r="B295" s="112"/>
      <c r="C295" s="112">
        <v>4210</v>
      </c>
      <c r="D295" s="114" t="s">
        <v>337</v>
      </c>
      <c r="E295" s="137">
        <v>2650</v>
      </c>
      <c r="F295" s="137">
        <v>2650</v>
      </c>
      <c r="G295" s="137"/>
      <c r="H295" s="137"/>
      <c r="I295" s="137"/>
      <c r="J295" s="137"/>
      <c r="K295" s="137"/>
      <c r="L295" s="137"/>
    </row>
    <row r="296" spans="1:12" s="64" customFormat="1" ht="25.5">
      <c r="A296" s="115"/>
      <c r="B296" s="112"/>
      <c r="C296" s="112">
        <v>4240</v>
      </c>
      <c r="D296" s="114" t="s">
        <v>377</v>
      </c>
      <c r="E296" s="137">
        <v>1400</v>
      </c>
      <c r="F296" s="137">
        <v>1400</v>
      </c>
      <c r="G296" s="137"/>
      <c r="H296" s="137"/>
      <c r="I296" s="137"/>
      <c r="J296" s="137"/>
      <c r="K296" s="137"/>
      <c r="L296" s="137"/>
    </row>
    <row r="297" spans="1:12" s="64" customFormat="1" ht="15.75">
      <c r="A297" s="115"/>
      <c r="B297" s="112"/>
      <c r="C297" s="112">
        <v>4260</v>
      </c>
      <c r="D297" s="114" t="s">
        <v>338</v>
      </c>
      <c r="E297" s="137">
        <v>2000</v>
      </c>
      <c r="F297" s="137">
        <v>2000</v>
      </c>
      <c r="G297" s="137"/>
      <c r="H297" s="137"/>
      <c r="I297" s="137"/>
      <c r="J297" s="137"/>
      <c r="K297" s="137"/>
      <c r="L297" s="137"/>
    </row>
    <row r="298" spans="1:12" s="64" customFormat="1" ht="15.75">
      <c r="A298" s="115"/>
      <c r="B298" s="112"/>
      <c r="C298" s="112" t="s">
        <v>476</v>
      </c>
      <c r="D298" s="114" t="s">
        <v>477</v>
      </c>
      <c r="E298" s="137">
        <v>260</v>
      </c>
      <c r="F298" s="137">
        <v>260</v>
      </c>
      <c r="G298" s="137"/>
      <c r="H298" s="137"/>
      <c r="I298" s="137"/>
      <c r="J298" s="137"/>
      <c r="K298" s="137"/>
      <c r="L298" s="137"/>
    </row>
    <row r="299" spans="1:12" s="64" customFormat="1" ht="15.75">
      <c r="A299" s="115"/>
      <c r="B299" s="112"/>
      <c r="C299" s="112">
        <v>4300</v>
      </c>
      <c r="D299" s="114" t="s">
        <v>340</v>
      </c>
      <c r="E299" s="137">
        <v>8800</v>
      </c>
      <c r="F299" s="137">
        <v>8800</v>
      </c>
      <c r="G299" s="137"/>
      <c r="H299" s="137"/>
      <c r="I299" s="137"/>
      <c r="J299" s="137"/>
      <c r="K299" s="137"/>
      <c r="L299" s="137"/>
    </row>
    <row r="300" spans="1:12" s="64" customFormat="1" ht="25.5">
      <c r="A300" s="115"/>
      <c r="B300" s="112"/>
      <c r="C300" s="112">
        <v>4440</v>
      </c>
      <c r="D300" s="114" t="s">
        <v>343</v>
      </c>
      <c r="E300" s="137">
        <v>14234</v>
      </c>
      <c r="F300" s="137">
        <v>14234</v>
      </c>
      <c r="G300" s="137"/>
      <c r="H300" s="137"/>
      <c r="I300" s="137"/>
      <c r="J300" s="137"/>
      <c r="K300" s="137"/>
      <c r="L300" s="137"/>
    </row>
    <row r="301" spans="1:12" s="64" customFormat="1" ht="19.5" customHeight="1">
      <c r="A301" s="115"/>
      <c r="B301" s="112" t="s">
        <v>451</v>
      </c>
      <c r="C301" s="112"/>
      <c r="D301" s="114" t="s">
        <v>379</v>
      </c>
      <c r="E301" s="137">
        <f>E302</f>
        <v>1582</v>
      </c>
      <c r="F301" s="137">
        <f aca="true" t="shared" si="61" ref="F301:L301">F302</f>
        <v>1582</v>
      </c>
      <c r="G301" s="137">
        <f t="shared" si="61"/>
        <v>0</v>
      </c>
      <c r="H301" s="137">
        <f t="shared" si="61"/>
        <v>0</v>
      </c>
      <c r="I301" s="137">
        <f t="shared" si="61"/>
        <v>0</v>
      </c>
      <c r="J301" s="137">
        <f t="shared" si="61"/>
        <v>0</v>
      </c>
      <c r="K301" s="137">
        <f t="shared" si="61"/>
        <v>0</v>
      </c>
      <c r="L301" s="137">
        <f t="shared" si="61"/>
        <v>0</v>
      </c>
    </row>
    <row r="302" spans="1:12" s="64" customFormat="1" ht="15.75">
      <c r="A302" s="115"/>
      <c r="B302" s="112"/>
      <c r="C302" s="112" t="s">
        <v>319</v>
      </c>
      <c r="D302" s="114" t="s">
        <v>340</v>
      </c>
      <c r="E302" s="137">
        <v>1582</v>
      </c>
      <c r="F302" s="137">
        <v>1582</v>
      </c>
      <c r="G302" s="137"/>
      <c r="H302" s="137"/>
      <c r="I302" s="137"/>
      <c r="J302" s="137"/>
      <c r="K302" s="137"/>
      <c r="L302" s="137"/>
    </row>
    <row r="303" spans="1:12" s="64" customFormat="1" ht="25.5">
      <c r="A303" s="117">
        <v>900</v>
      </c>
      <c r="B303" s="110"/>
      <c r="C303" s="110"/>
      <c r="D303" s="111" t="s">
        <v>462</v>
      </c>
      <c r="E303" s="138">
        <f>E304+E306+E309+E313</f>
        <v>1148100</v>
      </c>
      <c r="F303" s="138">
        <f aca="true" t="shared" si="62" ref="F303:L303">F304+F306+F309+F313</f>
        <v>816800</v>
      </c>
      <c r="G303" s="138">
        <f t="shared" si="62"/>
        <v>0</v>
      </c>
      <c r="H303" s="138">
        <f t="shared" si="62"/>
        <v>0</v>
      </c>
      <c r="I303" s="138">
        <f t="shared" si="62"/>
        <v>0</v>
      </c>
      <c r="J303" s="138">
        <f t="shared" si="62"/>
        <v>0</v>
      </c>
      <c r="K303" s="138">
        <f t="shared" si="62"/>
        <v>0</v>
      </c>
      <c r="L303" s="138">
        <f t="shared" si="62"/>
        <v>331300</v>
      </c>
    </row>
    <row r="304" spans="1:12" s="64" customFormat="1" ht="15.75">
      <c r="A304" s="115"/>
      <c r="B304" s="112">
        <v>90001</v>
      </c>
      <c r="C304" s="112"/>
      <c r="D304" s="113" t="s">
        <v>390</v>
      </c>
      <c r="E304" s="137">
        <f>E305</f>
        <v>240800</v>
      </c>
      <c r="F304" s="137">
        <f aca="true" t="shared" si="63" ref="F304:K304">F305</f>
        <v>0</v>
      </c>
      <c r="G304" s="137">
        <f t="shared" si="63"/>
        <v>0</v>
      </c>
      <c r="H304" s="137">
        <f t="shared" si="63"/>
        <v>0</v>
      </c>
      <c r="I304" s="137">
        <f t="shared" si="63"/>
        <v>0</v>
      </c>
      <c r="J304" s="137">
        <f t="shared" si="63"/>
        <v>0</v>
      </c>
      <c r="K304" s="137">
        <f t="shared" si="63"/>
        <v>0</v>
      </c>
      <c r="L304" s="137">
        <f>L305</f>
        <v>240800</v>
      </c>
    </row>
    <row r="305" spans="1:12" s="64" customFormat="1" ht="25.5">
      <c r="A305" s="115"/>
      <c r="B305" s="112"/>
      <c r="C305" s="112" t="s">
        <v>314</v>
      </c>
      <c r="D305" s="114" t="s">
        <v>348</v>
      </c>
      <c r="E305" s="137">
        <v>240800</v>
      </c>
      <c r="F305" s="137"/>
      <c r="G305" s="137"/>
      <c r="H305" s="137"/>
      <c r="I305" s="137"/>
      <c r="J305" s="137"/>
      <c r="K305" s="137"/>
      <c r="L305" s="137">
        <v>240800</v>
      </c>
    </row>
    <row r="306" spans="1:12" s="64" customFormat="1" ht="15.75">
      <c r="A306" s="115"/>
      <c r="B306" s="112">
        <v>90003</v>
      </c>
      <c r="C306" s="112"/>
      <c r="D306" s="113" t="s">
        <v>391</v>
      </c>
      <c r="E306" s="137">
        <f>SUM(E307:E308)</f>
        <v>380600</v>
      </c>
      <c r="F306" s="137">
        <f aca="true" t="shared" si="64" ref="F306:L306">SUM(F307:F308)</f>
        <v>380600</v>
      </c>
      <c r="G306" s="137">
        <f t="shared" si="64"/>
        <v>0</v>
      </c>
      <c r="H306" s="137">
        <f t="shared" si="64"/>
        <v>0</v>
      </c>
      <c r="I306" s="137">
        <f t="shared" si="64"/>
        <v>0</v>
      </c>
      <c r="J306" s="137">
        <f t="shared" si="64"/>
        <v>0</v>
      </c>
      <c r="K306" s="137">
        <f t="shared" si="64"/>
        <v>0</v>
      </c>
      <c r="L306" s="137">
        <f t="shared" si="64"/>
        <v>0</v>
      </c>
    </row>
    <row r="307" spans="1:12" s="64" customFormat="1" ht="15.75">
      <c r="A307" s="115"/>
      <c r="B307" s="112"/>
      <c r="C307" s="112">
        <v>4300</v>
      </c>
      <c r="D307" s="114" t="s">
        <v>340</v>
      </c>
      <c r="E307" s="137">
        <v>375000</v>
      </c>
      <c r="F307" s="137">
        <v>375000</v>
      </c>
      <c r="G307" s="137"/>
      <c r="H307" s="137"/>
      <c r="I307" s="137"/>
      <c r="J307" s="137"/>
      <c r="K307" s="137"/>
      <c r="L307" s="137"/>
    </row>
    <row r="308" spans="1:12" s="64" customFormat="1" ht="15.75">
      <c r="A308" s="115"/>
      <c r="B308" s="112"/>
      <c r="C308" s="112">
        <v>4430</v>
      </c>
      <c r="D308" s="114" t="s">
        <v>387</v>
      </c>
      <c r="E308" s="137">
        <v>5600</v>
      </c>
      <c r="F308" s="137">
        <v>5600</v>
      </c>
      <c r="G308" s="137"/>
      <c r="H308" s="137"/>
      <c r="I308" s="137"/>
      <c r="J308" s="137"/>
      <c r="K308" s="137"/>
      <c r="L308" s="137"/>
    </row>
    <row r="309" spans="1:12" s="64" customFormat="1" ht="15.75">
      <c r="A309" s="115"/>
      <c r="B309" s="112">
        <v>90015</v>
      </c>
      <c r="C309" s="112"/>
      <c r="D309" s="113" t="s">
        <v>392</v>
      </c>
      <c r="E309" s="137">
        <f>SUM(E310:E312)</f>
        <v>520400</v>
      </c>
      <c r="F309" s="137">
        <f aca="true" t="shared" si="65" ref="F309:L309">SUM(F310:F312)</f>
        <v>429900</v>
      </c>
      <c r="G309" s="137">
        <f t="shared" si="65"/>
        <v>0</v>
      </c>
      <c r="H309" s="137">
        <f t="shared" si="65"/>
        <v>0</v>
      </c>
      <c r="I309" s="137">
        <f t="shared" si="65"/>
        <v>0</v>
      </c>
      <c r="J309" s="137">
        <f t="shared" si="65"/>
        <v>0</v>
      </c>
      <c r="K309" s="137">
        <f t="shared" si="65"/>
        <v>0</v>
      </c>
      <c r="L309" s="137">
        <f t="shared" si="65"/>
        <v>90500</v>
      </c>
    </row>
    <row r="310" spans="1:12" s="64" customFormat="1" ht="15.75">
      <c r="A310" s="115"/>
      <c r="B310" s="112"/>
      <c r="C310" s="112">
        <v>4260</v>
      </c>
      <c r="D310" s="114" t="s">
        <v>338</v>
      </c>
      <c r="E310" s="137">
        <v>310000</v>
      </c>
      <c r="F310" s="137">
        <v>310000</v>
      </c>
      <c r="G310" s="137"/>
      <c r="H310" s="137"/>
      <c r="I310" s="137"/>
      <c r="J310" s="137"/>
      <c r="K310" s="137"/>
      <c r="L310" s="137"/>
    </row>
    <row r="311" spans="1:12" s="64" customFormat="1" ht="15.75">
      <c r="A311" s="115"/>
      <c r="B311" s="112"/>
      <c r="C311" s="112">
        <v>4270</v>
      </c>
      <c r="D311" s="114" t="s">
        <v>339</v>
      </c>
      <c r="E311" s="137">
        <v>119900</v>
      </c>
      <c r="F311" s="137">
        <v>119900</v>
      </c>
      <c r="G311" s="137"/>
      <c r="H311" s="137"/>
      <c r="I311" s="137"/>
      <c r="J311" s="137"/>
      <c r="K311" s="137"/>
      <c r="L311" s="137"/>
    </row>
    <row r="312" spans="1:12" s="64" customFormat="1" ht="25.5">
      <c r="A312" s="115"/>
      <c r="B312" s="112"/>
      <c r="C312" s="112">
        <v>6050</v>
      </c>
      <c r="D312" s="114" t="s">
        <v>348</v>
      </c>
      <c r="E312" s="137">
        <v>90500</v>
      </c>
      <c r="F312" s="137"/>
      <c r="G312" s="137"/>
      <c r="H312" s="137"/>
      <c r="I312" s="137"/>
      <c r="J312" s="137"/>
      <c r="K312" s="137"/>
      <c r="L312" s="137">
        <v>90500</v>
      </c>
    </row>
    <row r="313" spans="1:12" s="64" customFormat="1" ht="15.75">
      <c r="A313" s="115"/>
      <c r="B313" s="112">
        <v>90095</v>
      </c>
      <c r="C313" s="112"/>
      <c r="D313" s="113" t="s">
        <v>307</v>
      </c>
      <c r="E313" s="137">
        <f>SUM(E314:E316)</f>
        <v>6300</v>
      </c>
      <c r="F313" s="137">
        <f aca="true" t="shared" si="66" ref="F313:L313">SUM(F314:F316)</f>
        <v>6300</v>
      </c>
      <c r="G313" s="137">
        <f t="shared" si="66"/>
        <v>0</v>
      </c>
      <c r="H313" s="137">
        <f t="shared" si="66"/>
        <v>0</v>
      </c>
      <c r="I313" s="137">
        <f t="shared" si="66"/>
        <v>0</v>
      </c>
      <c r="J313" s="137">
        <f t="shared" si="66"/>
        <v>0</v>
      </c>
      <c r="K313" s="137">
        <f t="shared" si="66"/>
        <v>0</v>
      </c>
      <c r="L313" s="137">
        <f t="shared" si="66"/>
        <v>0</v>
      </c>
    </row>
    <row r="314" spans="1:12" s="64" customFormat="1" ht="15.75">
      <c r="A314" s="115"/>
      <c r="B314" s="112"/>
      <c r="C314" s="112">
        <v>4210</v>
      </c>
      <c r="D314" s="114" t="s">
        <v>337</v>
      </c>
      <c r="E314" s="137">
        <v>300</v>
      </c>
      <c r="F314" s="137">
        <v>300</v>
      </c>
      <c r="G314" s="137"/>
      <c r="H314" s="137"/>
      <c r="I314" s="137"/>
      <c r="J314" s="137"/>
      <c r="K314" s="137"/>
      <c r="L314" s="137"/>
    </row>
    <row r="315" spans="1:12" s="64" customFormat="1" ht="15.75">
      <c r="A315" s="115"/>
      <c r="B315" s="112"/>
      <c r="C315" s="112">
        <v>4270</v>
      </c>
      <c r="D315" s="114" t="s">
        <v>339</v>
      </c>
      <c r="E315" s="137">
        <v>1500</v>
      </c>
      <c r="F315" s="137">
        <v>1500</v>
      </c>
      <c r="G315" s="137"/>
      <c r="H315" s="137"/>
      <c r="I315" s="137"/>
      <c r="J315" s="137"/>
      <c r="K315" s="137"/>
      <c r="L315" s="137"/>
    </row>
    <row r="316" spans="1:12" s="64" customFormat="1" ht="15.75">
      <c r="A316" s="115"/>
      <c r="B316" s="112"/>
      <c r="C316" s="112">
        <v>4300</v>
      </c>
      <c r="D316" s="114" t="s">
        <v>340</v>
      </c>
      <c r="E316" s="137">
        <v>4500</v>
      </c>
      <c r="F316" s="137">
        <v>4500</v>
      </c>
      <c r="G316" s="137"/>
      <c r="H316" s="137"/>
      <c r="I316" s="137"/>
      <c r="J316" s="137"/>
      <c r="K316" s="137"/>
      <c r="L316" s="137"/>
    </row>
    <row r="317" spans="1:12" s="64" customFormat="1" ht="25.5">
      <c r="A317" s="117">
        <v>921</v>
      </c>
      <c r="B317" s="110"/>
      <c r="C317" s="110"/>
      <c r="D317" s="111" t="s">
        <v>463</v>
      </c>
      <c r="E317" s="138">
        <f>E318</f>
        <v>280000</v>
      </c>
      <c r="F317" s="138">
        <f aca="true" t="shared" si="67" ref="F317:L317">F318</f>
        <v>280000</v>
      </c>
      <c r="G317" s="138">
        <f t="shared" si="67"/>
        <v>0</v>
      </c>
      <c r="H317" s="138">
        <f t="shared" si="67"/>
        <v>0</v>
      </c>
      <c r="I317" s="138">
        <f t="shared" si="67"/>
        <v>280000</v>
      </c>
      <c r="J317" s="138">
        <f t="shared" si="67"/>
        <v>0</v>
      </c>
      <c r="K317" s="138">
        <f t="shared" si="67"/>
        <v>0</v>
      </c>
      <c r="L317" s="138">
        <f t="shared" si="67"/>
        <v>0</v>
      </c>
    </row>
    <row r="318" spans="1:12" s="64" customFormat="1" ht="15.75">
      <c r="A318" s="115"/>
      <c r="B318" s="112">
        <v>92109</v>
      </c>
      <c r="C318" s="112"/>
      <c r="D318" s="121" t="s">
        <v>404</v>
      </c>
      <c r="E318" s="137">
        <f>E319</f>
        <v>280000</v>
      </c>
      <c r="F318" s="137">
        <f aca="true" t="shared" si="68" ref="F318:L318">F319</f>
        <v>280000</v>
      </c>
      <c r="G318" s="137">
        <f t="shared" si="68"/>
        <v>0</v>
      </c>
      <c r="H318" s="137">
        <f t="shared" si="68"/>
        <v>0</v>
      </c>
      <c r="I318" s="137">
        <f t="shared" si="68"/>
        <v>280000</v>
      </c>
      <c r="J318" s="137">
        <f t="shared" si="68"/>
        <v>0</v>
      </c>
      <c r="K318" s="137">
        <f t="shared" si="68"/>
        <v>0</v>
      </c>
      <c r="L318" s="137">
        <f t="shared" si="68"/>
        <v>0</v>
      </c>
    </row>
    <row r="319" spans="1:12" s="64" customFormat="1" ht="25.5">
      <c r="A319" s="115"/>
      <c r="B319" s="112"/>
      <c r="C319" s="112" t="s">
        <v>403</v>
      </c>
      <c r="D319" s="119" t="s">
        <v>405</v>
      </c>
      <c r="E319" s="137">
        <v>280000</v>
      </c>
      <c r="F319" s="137">
        <v>280000</v>
      </c>
      <c r="G319" s="137"/>
      <c r="H319" s="137"/>
      <c r="I319" s="137">
        <v>280000</v>
      </c>
      <c r="J319" s="137"/>
      <c r="K319" s="137"/>
      <c r="L319" s="137"/>
    </row>
    <row r="320" spans="1:12" s="66" customFormat="1" ht="24.75" customHeight="1">
      <c r="A320" s="192" t="s">
        <v>132</v>
      </c>
      <c r="B320" s="193"/>
      <c r="C320" s="193"/>
      <c r="D320" s="194"/>
      <c r="E320" s="138">
        <f aca="true" t="shared" si="69" ref="E320:L320">E9+E14+E31+E49+E60+E68+E106+E112+E130+E138+E145+E149+E152+E214+E230+E287+E303+E317</f>
        <v>16480250</v>
      </c>
      <c r="F320" s="138">
        <f t="shared" si="69"/>
        <v>14440761</v>
      </c>
      <c r="G320" s="138">
        <f t="shared" si="69"/>
        <v>5051968</v>
      </c>
      <c r="H320" s="138">
        <f t="shared" si="69"/>
        <v>1019203</v>
      </c>
      <c r="I320" s="138">
        <f t="shared" si="69"/>
        <v>299288</v>
      </c>
      <c r="J320" s="138">
        <f t="shared" si="69"/>
        <v>23000</v>
      </c>
      <c r="K320" s="138">
        <f t="shared" si="69"/>
        <v>0</v>
      </c>
      <c r="L320" s="138">
        <f t="shared" si="69"/>
        <v>2039489</v>
      </c>
    </row>
  </sheetData>
  <mergeCells count="12">
    <mergeCell ref="I1:L1"/>
    <mergeCell ref="G6:K6"/>
    <mergeCell ref="F6:F7"/>
    <mergeCell ref="L6:L7"/>
    <mergeCell ref="A2:L2"/>
    <mergeCell ref="F5:L5"/>
    <mergeCell ref="A320:D320"/>
    <mergeCell ref="C5:C7"/>
    <mergeCell ref="E5:E7"/>
    <mergeCell ref="A5:A7"/>
    <mergeCell ref="D5:D7"/>
    <mergeCell ref="B5:B7"/>
  </mergeCells>
  <printOptions horizontalCentered="1"/>
  <pageMargins left="0.3937007874015748" right="0.3937007874015748" top="0.5118110236220472" bottom="0.7874015748031497" header="0.5118110236220472" footer="0.5118110236220472"/>
  <pageSetup horizontalDpi="600" verticalDpi="600" orientation="landscape" paperSize="9" r:id="rId1"/>
  <rowBreaks count="11" manualBreakCount="11">
    <brk id="21" max="11" man="1"/>
    <brk id="48" max="255" man="1"/>
    <brk id="78" max="255" man="1"/>
    <brk id="103" max="255" man="1"/>
    <brk id="129" max="255" man="1"/>
    <brk id="182" max="11" man="1"/>
    <brk id="207" max="255" man="1"/>
    <brk id="232" max="255" man="1"/>
    <brk id="255" max="255" man="1"/>
    <brk id="280" max="255" man="1"/>
    <brk id="3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75" zoomScaleNormal="75" workbookViewId="0" topLeftCell="A1">
      <selection activeCell="I25" sqref="I25"/>
    </sheetView>
  </sheetViews>
  <sheetFormatPr defaultColWidth="9.00390625" defaultRowHeight="12.75"/>
  <cols>
    <col min="1" max="1" width="5.625" style="2" customWidth="1"/>
    <col min="2" max="2" width="4.875" style="2" bestFit="1" customWidth="1"/>
    <col min="3" max="3" width="6.25390625" style="2" bestFit="1" customWidth="1"/>
    <col min="4" max="4" width="18.875" style="2" customWidth="1"/>
    <col min="5" max="5" width="11.125" style="2" customWidth="1"/>
    <col min="6" max="6" width="10.375" style="2" customWidth="1"/>
    <col min="7" max="7" width="11.25390625" style="2" customWidth="1"/>
    <col min="8" max="8" width="11.375" style="2" customWidth="1"/>
    <col min="9" max="9" width="9.00390625" style="2" customWidth="1"/>
    <col min="10" max="10" width="11.00390625" style="2" customWidth="1"/>
    <col min="11" max="11" width="12.875" style="2" customWidth="1"/>
    <col min="12" max="12" width="11.125" style="2" customWidth="1"/>
    <col min="13" max="13" width="10.375" style="2" bestFit="1" customWidth="1"/>
    <col min="14" max="14" width="11.00390625" style="2" customWidth="1"/>
    <col min="15" max="15" width="12.875" style="2" customWidth="1"/>
    <col min="16" max="16384" width="9.125" style="2" customWidth="1"/>
  </cols>
  <sheetData>
    <row r="1" spans="14:15" ht="38.25" customHeight="1">
      <c r="N1" s="197" t="s">
        <v>540</v>
      </c>
      <c r="O1" s="197"/>
    </row>
    <row r="2" spans="1:15" ht="18">
      <c r="A2" s="205" t="s">
        <v>101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 ht="10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1" t="s">
        <v>46</v>
      </c>
    </row>
    <row r="4" spans="1:15" s="57" customFormat="1" ht="19.5" customHeight="1">
      <c r="A4" s="206" t="s">
        <v>72</v>
      </c>
      <c r="B4" s="206" t="s">
        <v>2</v>
      </c>
      <c r="C4" s="206" t="s">
        <v>45</v>
      </c>
      <c r="D4" s="207" t="s">
        <v>170</v>
      </c>
      <c r="E4" s="207" t="s">
        <v>74</v>
      </c>
      <c r="F4" s="209" t="s">
        <v>188</v>
      </c>
      <c r="G4" s="212" t="s">
        <v>100</v>
      </c>
      <c r="H4" s="212"/>
      <c r="I4" s="212"/>
      <c r="J4" s="212"/>
      <c r="K4" s="212"/>
      <c r="L4" s="212"/>
      <c r="M4" s="212"/>
      <c r="N4" s="208"/>
      <c r="O4" s="207" t="s">
        <v>88</v>
      </c>
    </row>
    <row r="5" spans="1:15" s="57" customFormat="1" ht="19.5" customHeight="1">
      <c r="A5" s="206"/>
      <c r="B5" s="206"/>
      <c r="C5" s="206"/>
      <c r="D5" s="207"/>
      <c r="E5" s="207"/>
      <c r="F5" s="210"/>
      <c r="G5" s="208" t="s">
        <v>89</v>
      </c>
      <c r="H5" s="207" t="s">
        <v>18</v>
      </c>
      <c r="I5" s="207"/>
      <c r="J5" s="207"/>
      <c r="K5" s="207"/>
      <c r="L5" s="207" t="s">
        <v>66</v>
      </c>
      <c r="M5" s="207" t="s">
        <v>70</v>
      </c>
      <c r="N5" s="209" t="s">
        <v>189</v>
      </c>
      <c r="O5" s="207"/>
    </row>
    <row r="6" spans="1:15" s="57" customFormat="1" ht="29.25" customHeight="1">
      <c r="A6" s="206"/>
      <c r="B6" s="206"/>
      <c r="C6" s="206"/>
      <c r="D6" s="207"/>
      <c r="E6" s="207"/>
      <c r="F6" s="210"/>
      <c r="G6" s="208"/>
      <c r="H6" s="207" t="s">
        <v>190</v>
      </c>
      <c r="I6" s="207" t="s">
        <v>168</v>
      </c>
      <c r="J6" s="207" t="s">
        <v>191</v>
      </c>
      <c r="K6" s="207" t="s">
        <v>169</v>
      </c>
      <c r="L6" s="207"/>
      <c r="M6" s="207"/>
      <c r="N6" s="210"/>
      <c r="O6" s="207"/>
    </row>
    <row r="7" spans="1:15" s="57" customFormat="1" ht="19.5" customHeight="1">
      <c r="A7" s="206"/>
      <c r="B7" s="206"/>
      <c r="C7" s="206"/>
      <c r="D7" s="207"/>
      <c r="E7" s="207"/>
      <c r="F7" s="210"/>
      <c r="G7" s="208"/>
      <c r="H7" s="207"/>
      <c r="I7" s="207"/>
      <c r="J7" s="207"/>
      <c r="K7" s="207"/>
      <c r="L7" s="207"/>
      <c r="M7" s="207"/>
      <c r="N7" s="210"/>
      <c r="O7" s="207"/>
    </row>
    <row r="8" spans="1:15" s="57" customFormat="1" ht="19.5" customHeight="1">
      <c r="A8" s="206"/>
      <c r="B8" s="206"/>
      <c r="C8" s="206"/>
      <c r="D8" s="207"/>
      <c r="E8" s="207"/>
      <c r="F8" s="211"/>
      <c r="G8" s="208"/>
      <c r="H8" s="207"/>
      <c r="I8" s="207"/>
      <c r="J8" s="207"/>
      <c r="K8" s="207"/>
      <c r="L8" s="207"/>
      <c r="M8" s="207"/>
      <c r="N8" s="211"/>
      <c r="O8" s="207"/>
    </row>
    <row r="9" spans="1:15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/>
      <c r="O9" s="23">
        <v>13</v>
      </c>
    </row>
    <row r="10" spans="1:15" ht="57.75" customHeight="1">
      <c r="A10" s="30" t="s">
        <v>12</v>
      </c>
      <c r="B10" s="132" t="s">
        <v>301</v>
      </c>
      <c r="C10" s="132" t="s">
        <v>303</v>
      </c>
      <c r="D10" s="133" t="s">
        <v>475</v>
      </c>
      <c r="E10" s="134">
        <v>328100</v>
      </c>
      <c r="F10" s="134">
        <v>48000</v>
      </c>
      <c r="G10" s="134">
        <v>280100</v>
      </c>
      <c r="H10" s="134">
        <v>80100</v>
      </c>
      <c r="I10" s="134">
        <v>200000</v>
      </c>
      <c r="J10" s="135" t="s">
        <v>90</v>
      </c>
      <c r="K10" s="134"/>
      <c r="L10" s="134">
        <v>0</v>
      </c>
      <c r="M10" s="134"/>
      <c r="N10" s="134"/>
      <c r="O10" s="24" t="s">
        <v>548</v>
      </c>
    </row>
    <row r="11" spans="1:15" ht="52.5" customHeight="1">
      <c r="A11" s="30" t="s">
        <v>13</v>
      </c>
      <c r="B11" s="132" t="s">
        <v>301</v>
      </c>
      <c r="C11" s="132" t="s">
        <v>303</v>
      </c>
      <c r="D11" s="133" t="s">
        <v>531</v>
      </c>
      <c r="E11" s="134">
        <v>89000</v>
      </c>
      <c r="F11" s="134">
        <v>0</v>
      </c>
      <c r="G11" s="134">
        <v>19000</v>
      </c>
      <c r="H11" s="134">
        <v>19000</v>
      </c>
      <c r="I11" s="134"/>
      <c r="J11" s="135"/>
      <c r="K11" s="134"/>
      <c r="L11" s="134">
        <v>70000</v>
      </c>
      <c r="M11" s="134"/>
      <c r="N11" s="134"/>
      <c r="O11" s="24" t="s">
        <v>548</v>
      </c>
    </row>
    <row r="12" spans="1:15" ht="59.25" customHeight="1">
      <c r="A12" s="30" t="s">
        <v>14</v>
      </c>
      <c r="B12" s="132" t="s">
        <v>301</v>
      </c>
      <c r="C12" s="132" t="s">
        <v>303</v>
      </c>
      <c r="D12" s="133" t="s">
        <v>532</v>
      </c>
      <c r="E12" s="134">
        <v>235000</v>
      </c>
      <c r="F12" s="134">
        <v>0</v>
      </c>
      <c r="G12" s="134">
        <v>35000</v>
      </c>
      <c r="H12" s="134">
        <v>35000</v>
      </c>
      <c r="I12" s="134"/>
      <c r="J12" s="135" t="s">
        <v>90</v>
      </c>
      <c r="K12" s="134"/>
      <c r="L12" s="134">
        <v>200000</v>
      </c>
      <c r="M12" s="134"/>
      <c r="N12" s="134"/>
      <c r="O12" s="24" t="s">
        <v>548</v>
      </c>
    </row>
    <row r="13" spans="1:15" ht="57.75" customHeight="1">
      <c r="A13" s="30" t="s">
        <v>1</v>
      </c>
      <c r="B13" s="132" t="s">
        <v>301</v>
      </c>
      <c r="C13" s="132" t="s">
        <v>303</v>
      </c>
      <c r="D13" s="133" t="s">
        <v>533</v>
      </c>
      <c r="E13" s="134">
        <v>77000</v>
      </c>
      <c r="F13" s="134">
        <v>0</v>
      </c>
      <c r="G13" s="134">
        <v>17000</v>
      </c>
      <c r="H13" s="134">
        <v>17000</v>
      </c>
      <c r="I13" s="134"/>
      <c r="J13" s="135" t="s">
        <v>90</v>
      </c>
      <c r="K13" s="134"/>
      <c r="L13" s="134">
        <v>60000</v>
      </c>
      <c r="M13" s="134"/>
      <c r="N13" s="134"/>
      <c r="O13" s="24" t="s">
        <v>548</v>
      </c>
    </row>
    <row r="14" spans="1:15" ht="51.75" customHeight="1">
      <c r="A14" s="30" t="s">
        <v>19</v>
      </c>
      <c r="B14" s="132" t="s">
        <v>301</v>
      </c>
      <c r="C14" s="132" t="s">
        <v>303</v>
      </c>
      <c r="D14" s="133" t="s">
        <v>534</v>
      </c>
      <c r="E14" s="134">
        <v>56000</v>
      </c>
      <c r="F14" s="134">
        <v>0</v>
      </c>
      <c r="G14" s="134">
        <v>6000</v>
      </c>
      <c r="H14" s="134">
        <v>6000</v>
      </c>
      <c r="I14" s="134"/>
      <c r="J14" s="135"/>
      <c r="K14" s="134"/>
      <c r="L14" s="134">
        <v>50000</v>
      </c>
      <c r="M14" s="134"/>
      <c r="N14" s="134"/>
      <c r="O14" s="24" t="s">
        <v>548</v>
      </c>
    </row>
    <row r="15" spans="1:15" ht="55.5" customHeight="1">
      <c r="A15" s="30" t="s">
        <v>22</v>
      </c>
      <c r="B15" s="132" t="s">
        <v>301</v>
      </c>
      <c r="C15" s="132" t="s">
        <v>303</v>
      </c>
      <c r="D15" s="133" t="s">
        <v>535</v>
      </c>
      <c r="E15" s="134">
        <v>13800</v>
      </c>
      <c r="F15" s="134">
        <v>0</v>
      </c>
      <c r="G15" s="134">
        <v>3800</v>
      </c>
      <c r="H15" s="134">
        <v>3800</v>
      </c>
      <c r="I15" s="134"/>
      <c r="J15" s="135" t="s">
        <v>90</v>
      </c>
      <c r="K15" s="134"/>
      <c r="L15" s="134">
        <v>10000</v>
      </c>
      <c r="M15" s="134"/>
      <c r="N15" s="134"/>
      <c r="O15" s="24" t="s">
        <v>548</v>
      </c>
    </row>
    <row r="16" spans="1:15" ht="93.75" customHeight="1">
      <c r="A16" s="30" t="s">
        <v>25</v>
      </c>
      <c r="B16" s="132" t="s">
        <v>466</v>
      </c>
      <c r="C16" s="132" t="s">
        <v>467</v>
      </c>
      <c r="D16" s="133" t="s">
        <v>536</v>
      </c>
      <c r="E16" s="134">
        <v>720391</v>
      </c>
      <c r="F16" s="134">
        <v>13294</v>
      </c>
      <c r="G16" s="134">
        <v>60000</v>
      </c>
      <c r="H16" s="134">
        <v>60000</v>
      </c>
      <c r="I16" s="134"/>
      <c r="J16" s="135" t="s">
        <v>90</v>
      </c>
      <c r="K16" s="134"/>
      <c r="L16" s="134">
        <v>647097</v>
      </c>
      <c r="M16" s="134"/>
      <c r="N16" s="134"/>
      <c r="O16" s="24" t="s">
        <v>548</v>
      </c>
    </row>
    <row r="17" spans="1:15" ht="66.75" customHeight="1">
      <c r="A17" s="30" t="s">
        <v>32</v>
      </c>
      <c r="B17" s="132" t="s">
        <v>466</v>
      </c>
      <c r="C17" s="132" t="s">
        <v>468</v>
      </c>
      <c r="D17" s="133" t="s">
        <v>537</v>
      </c>
      <c r="E17" s="134">
        <v>471053</v>
      </c>
      <c r="F17" s="134">
        <v>150000</v>
      </c>
      <c r="G17" s="134">
        <v>321053</v>
      </c>
      <c r="H17" s="134">
        <v>281053</v>
      </c>
      <c r="I17" s="134">
        <v>40000</v>
      </c>
      <c r="J17" s="135" t="s">
        <v>90</v>
      </c>
      <c r="K17" s="134"/>
      <c r="L17" s="134"/>
      <c r="M17" s="134"/>
      <c r="N17" s="134"/>
      <c r="O17" s="24" t="s">
        <v>548</v>
      </c>
    </row>
    <row r="18" spans="1:15" ht="58.5" customHeight="1">
      <c r="A18" s="30" t="s">
        <v>55</v>
      </c>
      <c r="B18" s="132" t="s">
        <v>466</v>
      </c>
      <c r="C18" s="132" t="s">
        <v>468</v>
      </c>
      <c r="D18" s="133" t="s">
        <v>469</v>
      </c>
      <c r="E18" s="134">
        <v>309640</v>
      </c>
      <c r="F18" s="134">
        <v>36066</v>
      </c>
      <c r="G18" s="134">
        <v>273574</v>
      </c>
      <c r="H18" s="134">
        <v>213274</v>
      </c>
      <c r="I18" s="134">
        <v>60300</v>
      </c>
      <c r="J18" s="135" t="s">
        <v>90</v>
      </c>
      <c r="K18" s="134"/>
      <c r="L18" s="134"/>
      <c r="M18" s="134"/>
      <c r="N18" s="134"/>
      <c r="O18" s="24" t="s">
        <v>548</v>
      </c>
    </row>
    <row r="19" spans="1:15" ht="87" customHeight="1">
      <c r="A19" s="30" t="s">
        <v>218</v>
      </c>
      <c r="B19" s="132" t="s">
        <v>471</v>
      </c>
      <c r="C19" s="132" t="s">
        <v>472</v>
      </c>
      <c r="D19" s="133" t="s">
        <v>470</v>
      </c>
      <c r="E19" s="134">
        <v>1260500</v>
      </c>
      <c r="F19" s="134">
        <v>37000</v>
      </c>
      <c r="G19" s="134">
        <v>50000</v>
      </c>
      <c r="H19" s="134">
        <v>50000</v>
      </c>
      <c r="I19" s="134">
        <v>0</v>
      </c>
      <c r="J19" s="135" t="s">
        <v>90</v>
      </c>
      <c r="K19" s="134"/>
      <c r="L19" s="134">
        <v>673500</v>
      </c>
      <c r="M19" s="134">
        <v>500000</v>
      </c>
      <c r="N19" s="134"/>
      <c r="O19" s="24" t="s">
        <v>548</v>
      </c>
    </row>
    <row r="20" spans="1:15" ht="108.75" customHeight="1">
      <c r="A20" s="30" t="s">
        <v>527</v>
      </c>
      <c r="B20" s="132" t="s">
        <v>473</v>
      </c>
      <c r="C20" s="132" t="s">
        <v>474</v>
      </c>
      <c r="D20" s="133" t="s">
        <v>530</v>
      </c>
      <c r="E20" s="134">
        <v>6322625</v>
      </c>
      <c r="F20" s="134">
        <v>212868</v>
      </c>
      <c r="G20" s="134">
        <v>140000</v>
      </c>
      <c r="H20" s="134">
        <v>140000</v>
      </c>
      <c r="I20" s="134"/>
      <c r="J20" s="135" t="s">
        <v>90</v>
      </c>
      <c r="K20" s="134"/>
      <c r="L20" s="134">
        <v>1569757</v>
      </c>
      <c r="M20" s="134">
        <v>2900000</v>
      </c>
      <c r="N20" s="134">
        <v>1500000</v>
      </c>
      <c r="O20" s="24" t="s">
        <v>548</v>
      </c>
    </row>
    <row r="21" spans="1:15" ht="58.5" customHeight="1">
      <c r="A21" s="127" t="s">
        <v>528</v>
      </c>
      <c r="B21" s="128" t="s">
        <v>473</v>
      </c>
      <c r="C21" s="128" t="s">
        <v>474</v>
      </c>
      <c r="D21" s="130" t="s">
        <v>529</v>
      </c>
      <c r="E21" s="129">
        <v>4910000</v>
      </c>
      <c r="F21" s="129">
        <v>283619</v>
      </c>
      <c r="G21" s="129">
        <v>100800</v>
      </c>
      <c r="H21" s="129">
        <v>100800</v>
      </c>
      <c r="I21" s="129"/>
      <c r="J21" s="126" t="s">
        <v>90</v>
      </c>
      <c r="K21" s="129"/>
      <c r="L21" s="129">
        <v>1525581</v>
      </c>
      <c r="M21" s="129">
        <v>3000000</v>
      </c>
      <c r="N21" s="131"/>
      <c r="O21" s="24" t="s">
        <v>548</v>
      </c>
    </row>
    <row r="22" spans="1:15" ht="29.25" customHeight="1" thickBot="1">
      <c r="A22" s="213" t="s">
        <v>183</v>
      </c>
      <c r="B22" s="213"/>
      <c r="C22" s="213"/>
      <c r="D22" s="213"/>
      <c r="E22" s="185">
        <f>SUM(E10:E21)</f>
        <v>14793109</v>
      </c>
      <c r="F22" s="185">
        <f aca="true" t="shared" si="0" ref="F22:N22">SUM(F10:F21)</f>
        <v>780847</v>
      </c>
      <c r="G22" s="185">
        <f t="shared" si="0"/>
        <v>1306327</v>
      </c>
      <c r="H22" s="185">
        <f t="shared" si="0"/>
        <v>1006027</v>
      </c>
      <c r="I22" s="185">
        <f t="shared" si="0"/>
        <v>300300</v>
      </c>
      <c r="J22" s="185">
        <f t="shared" si="0"/>
        <v>0</v>
      </c>
      <c r="K22" s="185">
        <f t="shared" si="0"/>
        <v>0</v>
      </c>
      <c r="L22" s="185">
        <f t="shared" si="0"/>
        <v>4805935</v>
      </c>
      <c r="M22" s="185">
        <f t="shared" si="0"/>
        <v>6400000</v>
      </c>
      <c r="N22" s="185">
        <f t="shared" si="0"/>
        <v>1500000</v>
      </c>
      <c r="O22" s="136" t="s">
        <v>54</v>
      </c>
    </row>
  </sheetData>
  <mergeCells count="20">
    <mergeCell ref="N1:O1"/>
    <mergeCell ref="G4:N4"/>
    <mergeCell ref="L5:L8"/>
    <mergeCell ref="A22:D22"/>
    <mergeCell ref="H5:K5"/>
    <mergeCell ref="H6:H8"/>
    <mergeCell ref="I6:I8"/>
    <mergeCell ref="J6:J8"/>
    <mergeCell ref="K6:K8"/>
    <mergeCell ref="F4:F8"/>
    <mergeCell ref="A2:O2"/>
    <mergeCell ref="A4:A8"/>
    <mergeCell ref="B4:B8"/>
    <mergeCell ref="C4:C8"/>
    <mergeCell ref="D4:D8"/>
    <mergeCell ref="O4:O8"/>
    <mergeCell ref="G5:G8"/>
    <mergeCell ref="E4:E8"/>
    <mergeCell ref="M5:M8"/>
    <mergeCell ref="N5:N8"/>
  </mergeCells>
  <printOptions horizontalCentered="1"/>
  <pageMargins left="0.5118110236220472" right="0.3937007874015748" top="0.3937007874015748" bottom="0.787401574803149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="75" zoomScaleNormal="75" workbookViewId="0" topLeftCell="A1">
      <selection activeCell="E18" sqref="E18:J18"/>
    </sheetView>
  </sheetViews>
  <sheetFormatPr defaultColWidth="9.00390625" defaultRowHeight="12.75"/>
  <cols>
    <col min="1" max="1" width="4.875" style="2" customWidth="1"/>
    <col min="2" max="2" width="4.375" style="2" customWidth="1"/>
    <col min="3" max="3" width="6.75390625" style="2" customWidth="1"/>
    <col min="4" max="4" width="28.00390625" style="2" customWidth="1"/>
    <col min="5" max="5" width="13.25390625" style="2" customWidth="1"/>
    <col min="6" max="6" width="14.00390625" style="2" customWidth="1"/>
    <col min="7" max="7" width="14.375" style="2" customWidth="1"/>
    <col min="8" max="8" width="14.125" style="2" customWidth="1"/>
    <col min="9" max="9" width="14.875" style="2" customWidth="1"/>
    <col min="10" max="10" width="12.75390625" style="2" customWidth="1"/>
    <col min="11" max="11" width="17.875" style="2" customWidth="1"/>
    <col min="12" max="16384" width="9.125" style="2" customWidth="1"/>
  </cols>
  <sheetData>
    <row r="1" spans="9:11" ht="30.75" customHeight="1">
      <c r="I1" s="217" t="s">
        <v>542</v>
      </c>
      <c r="J1" s="217"/>
      <c r="K1" s="217"/>
    </row>
    <row r="2" spans="1:11" ht="18">
      <c r="A2" s="205" t="s">
        <v>220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0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1" t="s">
        <v>46</v>
      </c>
    </row>
    <row r="4" spans="1:11" s="57" customFormat="1" ht="19.5" customHeight="1">
      <c r="A4" s="216" t="s">
        <v>72</v>
      </c>
      <c r="B4" s="216" t="s">
        <v>2</v>
      </c>
      <c r="C4" s="216" t="s">
        <v>45</v>
      </c>
      <c r="D4" s="214" t="s">
        <v>221</v>
      </c>
      <c r="E4" s="214" t="s">
        <v>74</v>
      </c>
      <c r="F4" s="214" t="s">
        <v>100</v>
      </c>
      <c r="G4" s="214"/>
      <c r="H4" s="214"/>
      <c r="I4" s="214"/>
      <c r="J4" s="214"/>
      <c r="K4" s="214" t="s">
        <v>88</v>
      </c>
    </row>
    <row r="5" spans="1:11" s="57" customFormat="1" ht="19.5" customHeight="1">
      <c r="A5" s="216"/>
      <c r="B5" s="216"/>
      <c r="C5" s="216"/>
      <c r="D5" s="214"/>
      <c r="E5" s="214"/>
      <c r="F5" s="214" t="s">
        <v>167</v>
      </c>
      <c r="G5" s="214" t="s">
        <v>18</v>
      </c>
      <c r="H5" s="214"/>
      <c r="I5" s="214"/>
      <c r="J5" s="214"/>
      <c r="K5" s="214"/>
    </row>
    <row r="6" spans="1:11" s="57" customFormat="1" ht="29.25" customHeight="1">
      <c r="A6" s="216"/>
      <c r="B6" s="216"/>
      <c r="C6" s="216"/>
      <c r="D6" s="214"/>
      <c r="E6" s="214"/>
      <c r="F6" s="214"/>
      <c r="G6" s="214" t="s">
        <v>190</v>
      </c>
      <c r="H6" s="214" t="s">
        <v>168</v>
      </c>
      <c r="I6" s="214" t="s">
        <v>192</v>
      </c>
      <c r="J6" s="214" t="s">
        <v>169</v>
      </c>
      <c r="K6" s="214"/>
    </row>
    <row r="7" spans="1:11" s="57" customFormat="1" ht="19.5" customHeight="1">
      <c r="A7" s="216"/>
      <c r="B7" s="216"/>
      <c r="C7" s="216"/>
      <c r="D7" s="214"/>
      <c r="E7" s="214"/>
      <c r="F7" s="214"/>
      <c r="G7" s="214"/>
      <c r="H7" s="214"/>
      <c r="I7" s="214"/>
      <c r="J7" s="214"/>
      <c r="K7" s="214"/>
    </row>
    <row r="8" spans="1:11" s="57" customFormat="1" ht="19.5" customHeight="1">
      <c r="A8" s="216"/>
      <c r="B8" s="216"/>
      <c r="C8" s="216"/>
      <c r="D8" s="214"/>
      <c r="E8" s="214"/>
      <c r="F8" s="214"/>
      <c r="G8" s="214"/>
      <c r="H8" s="214"/>
      <c r="I8" s="214"/>
      <c r="J8" s="214"/>
      <c r="K8" s="214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35.25" customHeight="1">
      <c r="A10" s="140" t="s">
        <v>12</v>
      </c>
      <c r="B10" s="141" t="s">
        <v>301</v>
      </c>
      <c r="C10" s="141" t="s">
        <v>303</v>
      </c>
      <c r="D10" s="142" t="s">
        <v>465</v>
      </c>
      <c r="E10" s="143">
        <v>120000</v>
      </c>
      <c r="F10" s="143">
        <v>120000</v>
      </c>
      <c r="G10" s="143">
        <v>50000</v>
      </c>
      <c r="H10" s="143">
        <v>70000</v>
      </c>
      <c r="I10" s="144"/>
      <c r="J10" s="143"/>
      <c r="K10" s="142" t="s">
        <v>548</v>
      </c>
    </row>
    <row r="11" spans="1:11" ht="31.5">
      <c r="A11" s="140" t="s">
        <v>13</v>
      </c>
      <c r="B11" s="141" t="s">
        <v>498</v>
      </c>
      <c r="C11" s="141" t="s">
        <v>499</v>
      </c>
      <c r="D11" s="142" t="s">
        <v>507</v>
      </c>
      <c r="E11" s="143">
        <v>12000</v>
      </c>
      <c r="F11" s="143">
        <v>12000</v>
      </c>
      <c r="G11" s="143">
        <v>12000</v>
      </c>
      <c r="H11" s="143"/>
      <c r="I11" s="145"/>
      <c r="J11" s="143"/>
      <c r="K11" s="142" t="s">
        <v>548</v>
      </c>
    </row>
    <row r="12" spans="1:11" ht="42" customHeight="1">
      <c r="A12" s="140">
        <v>3</v>
      </c>
      <c r="B12" s="141" t="s">
        <v>466</v>
      </c>
      <c r="C12" s="141" t="s">
        <v>467</v>
      </c>
      <c r="D12" s="142" t="s">
        <v>500</v>
      </c>
      <c r="E12" s="143">
        <v>132000</v>
      </c>
      <c r="F12" s="143">
        <v>132000</v>
      </c>
      <c r="G12" s="143">
        <v>132000</v>
      </c>
      <c r="H12" s="143"/>
      <c r="I12" s="144"/>
      <c r="J12" s="143"/>
      <c r="K12" s="142" t="s">
        <v>548</v>
      </c>
    </row>
    <row r="13" spans="1:11" ht="51.75" customHeight="1">
      <c r="A13" s="140" t="s">
        <v>1</v>
      </c>
      <c r="B13" s="141" t="s">
        <v>466</v>
      </c>
      <c r="C13" s="141" t="s">
        <v>467</v>
      </c>
      <c r="D13" s="142" t="s">
        <v>501</v>
      </c>
      <c r="E13" s="143">
        <v>15500</v>
      </c>
      <c r="F13" s="143">
        <v>15500</v>
      </c>
      <c r="G13" s="143">
        <v>15500</v>
      </c>
      <c r="H13" s="143"/>
      <c r="I13" s="144"/>
      <c r="J13" s="143"/>
      <c r="K13" s="142" t="s">
        <v>548</v>
      </c>
    </row>
    <row r="14" spans="1:11" ht="52.5" customHeight="1">
      <c r="A14" s="140" t="s">
        <v>19</v>
      </c>
      <c r="B14" s="141" t="s">
        <v>466</v>
      </c>
      <c r="C14" s="141" t="s">
        <v>436</v>
      </c>
      <c r="D14" s="142" t="s">
        <v>502</v>
      </c>
      <c r="E14" s="143">
        <v>48500</v>
      </c>
      <c r="F14" s="143">
        <v>48500</v>
      </c>
      <c r="G14" s="143">
        <v>48500</v>
      </c>
      <c r="H14" s="143"/>
      <c r="I14" s="144"/>
      <c r="J14" s="143"/>
      <c r="K14" s="142" t="s">
        <v>548</v>
      </c>
    </row>
    <row r="15" spans="1:11" ht="34.5" customHeight="1">
      <c r="A15" s="140" t="s">
        <v>22</v>
      </c>
      <c r="B15" s="141" t="s">
        <v>466</v>
      </c>
      <c r="C15" s="141" t="s">
        <v>468</v>
      </c>
      <c r="D15" s="142" t="s">
        <v>505</v>
      </c>
      <c r="E15" s="143">
        <v>31000</v>
      </c>
      <c r="F15" s="143">
        <v>31000</v>
      </c>
      <c r="G15" s="143">
        <v>31000</v>
      </c>
      <c r="H15" s="143"/>
      <c r="I15" s="144"/>
      <c r="J15" s="143"/>
      <c r="K15" s="142" t="s">
        <v>548</v>
      </c>
    </row>
    <row r="16" spans="1:11" ht="51.75" customHeight="1">
      <c r="A16" s="140" t="s">
        <v>25</v>
      </c>
      <c r="B16" s="141" t="s">
        <v>473</v>
      </c>
      <c r="C16" s="141" t="s">
        <v>503</v>
      </c>
      <c r="D16" s="142" t="s">
        <v>504</v>
      </c>
      <c r="E16" s="143">
        <v>76000</v>
      </c>
      <c r="F16" s="143">
        <v>76000</v>
      </c>
      <c r="G16" s="143">
        <v>76000</v>
      </c>
      <c r="H16" s="143"/>
      <c r="I16" s="144"/>
      <c r="J16" s="143"/>
      <c r="K16" s="142" t="s">
        <v>548</v>
      </c>
    </row>
    <row r="17" spans="1:11" ht="35.25" customHeight="1">
      <c r="A17" s="140" t="s">
        <v>32</v>
      </c>
      <c r="B17" s="141" t="s">
        <v>473</v>
      </c>
      <c r="C17" s="141" t="s">
        <v>503</v>
      </c>
      <c r="D17" s="142" t="s">
        <v>506</v>
      </c>
      <c r="E17" s="143">
        <v>14500</v>
      </c>
      <c r="F17" s="143">
        <v>14500</v>
      </c>
      <c r="G17" s="143">
        <v>14500</v>
      </c>
      <c r="H17" s="143"/>
      <c r="I17" s="144"/>
      <c r="J17" s="143"/>
      <c r="K17" s="142" t="s">
        <v>548</v>
      </c>
    </row>
    <row r="18" spans="1:11" ht="22.5" customHeight="1">
      <c r="A18" s="215" t="s">
        <v>183</v>
      </c>
      <c r="B18" s="215"/>
      <c r="C18" s="215"/>
      <c r="D18" s="215"/>
      <c r="E18" s="184">
        <f aca="true" t="shared" si="0" ref="E18:J18">SUM(E10:E17)</f>
        <v>449500</v>
      </c>
      <c r="F18" s="184">
        <f t="shared" si="0"/>
        <v>449500</v>
      </c>
      <c r="G18" s="184">
        <f t="shared" si="0"/>
        <v>379500</v>
      </c>
      <c r="H18" s="184">
        <f t="shared" si="0"/>
        <v>70000</v>
      </c>
      <c r="I18" s="184">
        <f t="shared" si="0"/>
        <v>0</v>
      </c>
      <c r="J18" s="184">
        <f t="shared" si="0"/>
        <v>0</v>
      </c>
      <c r="K18" s="146" t="s">
        <v>54</v>
      </c>
    </row>
  </sheetData>
  <mergeCells count="16">
    <mergeCell ref="I1:K1"/>
    <mergeCell ref="G5:J5"/>
    <mergeCell ref="G6:G8"/>
    <mergeCell ref="H6:H8"/>
    <mergeCell ref="I6:I8"/>
    <mergeCell ref="J6:J8"/>
    <mergeCell ref="E4:E8"/>
    <mergeCell ref="A18:D18"/>
    <mergeCell ref="A2:K2"/>
    <mergeCell ref="A4:A8"/>
    <mergeCell ref="B4:B8"/>
    <mergeCell ref="C4:C8"/>
    <mergeCell ref="D4:D8"/>
    <mergeCell ref="F4:J4"/>
    <mergeCell ref="K4:K8"/>
    <mergeCell ref="F5:F8"/>
  </mergeCells>
  <printOptions horizontalCentered="1"/>
  <pageMargins left="0.5118110236220472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F25" sqref="F25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234" t="s">
        <v>171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3" spans="1:17" ht="11.25">
      <c r="A3" s="218" t="s">
        <v>72</v>
      </c>
      <c r="B3" s="218" t="s">
        <v>102</v>
      </c>
      <c r="C3" s="222" t="s">
        <v>103</v>
      </c>
      <c r="D3" s="222" t="s">
        <v>177</v>
      </c>
      <c r="E3" s="222" t="s">
        <v>176</v>
      </c>
      <c r="F3" s="218" t="s">
        <v>6</v>
      </c>
      <c r="G3" s="218"/>
      <c r="H3" s="218" t="s">
        <v>100</v>
      </c>
      <c r="I3" s="218"/>
      <c r="J3" s="218"/>
      <c r="K3" s="218"/>
      <c r="L3" s="218"/>
      <c r="M3" s="218"/>
      <c r="N3" s="218"/>
      <c r="O3" s="218"/>
      <c r="P3" s="218"/>
      <c r="Q3" s="218"/>
    </row>
    <row r="4" spans="1:17" ht="11.25">
      <c r="A4" s="218"/>
      <c r="B4" s="218"/>
      <c r="C4" s="222"/>
      <c r="D4" s="222"/>
      <c r="E4" s="222"/>
      <c r="F4" s="222" t="s">
        <v>173</v>
      </c>
      <c r="G4" s="222" t="s">
        <v>174</v>
      </c>
      <c r="H4" s="218" t="s">
        <v>93</v>
      </c>
      <c r="I4" s="218"/>
      <c r="J4" s="218"/>
      <c r="K4" s="218"/>
      <c r="L4" s="218"/>
      <c r="M4" s="218"/>
      <c r="N4" s="218"/>
      <c r="O4" s="218"/>
      <c r="P4" s="218"/>
      <c r="Q4" s="218"/>
    </row>
    <row r="5" spans="1:17" ht="11.25">
      <c r="A5" s="218"/>
      <c r="B5" s="218"/>
      <c r="C5" s="222"/>
      <c r="D5" s="222"/>
      <c r="E5" s="222"/>
      <c r="F5" s="222"/>
      <c r="G5" s="222"/>
      <c r="H5" s="222" t="s">
        <v>105</v>
      </c>
      <c r="I5" s="218" t="s">
        <v>106</v>
      </c>
      <c r="J5" s="218"/>
      <c r="K5" s="218"/>
      <c r="L5" s="218"/>
      <c r="M5" s="218"/>
      <c r="N5" s="218"/>
      <c r="O5" s="218"/>
      <c r="P5" s="218"/>
      <c r="Q5" s="218"/>
    </row>
    <row r="6" spans="1:17" ht="14.25" customHeight="1">
      <c r="A6" s="218"/>
      <c r="B6" s="218"/>
      <c r="C6" s="222"/>
      <c r="D6" s="222"/>
      <c r="E6" s="222"/>
      <c r="F6" s="222"/>
      <c r="G6" s="222"/>
      <c r="H6" s="222"/>
      <c r="I6" s="218" t="s">
        <v>107</v>
      </c>
      <c r="J6" s="218"/>
      <c r="K6" s="218"/>
      <c r="L6" s="218"/>
      <c r="M6" s="218" t="s">
        <v>104</v>
      </c>
      <c r="N6" s="218"/>
      <c r="O6" s="218"/>
      <c r="P6" s="218"/>
      <c r="Q6" s="218"/>
    </row>
    <row r="7" spans="1:17" ht="12.75" customHeight="1">
      <c r="A7" s="218"/>
      <c r="B7" s="218"/>
      <c r="C7" s="222"/>
      <c r="D7" s="222"/>
      <c r="E7" s="222"/>
      <c r="F7" s="222"/>
      <c r="G7" s="222"/>
      <c r="H7" s="222"/>
      <c r="I7" s="222" t="s">
        <v>108</v>
      </c>
      <c r="J7" s="218" t="s">
        <v>109</v>
      </c>
      <c r="K7" s="218"/>
      <c r="L7" s="218"/>
      <c r="M7" s="222" t="s">
        <v>110</v>
      </c>
      <c r="N7" s="222" t="s">
        <v>109</v>
      </c>
      <c r="O7" s="222"/>
      <c r="P7" s="222"/>
      <c r="Q7" s="222"/>
    </row>
    <row r="8" spans="1:17" ht="48" customHeight="1">
      <c r="A8" s="218"/>
      <c r="B8" s="218"/>
      <c r="C8" s="222"/>
      <c r="D8" s="222"/>
      <c r="E8" s="222"/>
      <c r="F8" s="222"/>
      <c r="G8" s="222"/>
      <c r="H8" s="222"/>
      <c r="I8" s="222"/>
      <c r="J8" s="55" t="s">
        <v>175</v>
      </c>
      <c r="K8" s="55" t="s">
        <v>111</v>
      </c>
      <c r="L8" s="55" t="s">
        <v>112</v>
      </c>
      <c r="M8" s="222"/>
      <c r="N8" s="55" t="s">
        <v>113</v>
      </c>
      <c r="O8" s="55" t="s">
        <v>175</v>
      </c>
      <c r="P8" s="55" t="s">
        <v>111</v>
      </c>
      <c r="Q8" s="55" t="s">
        <v>114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87" customFormat="1" ht="11.25">
      <c r="A10" s="68">
        <v>1</v>
      </c>
      <c r="B10" s="86" t="s">
        <v>115</v>
      </c>
      <c r="C10" s="223" t="s">
        <v>54</v>
      </c>
      <c r="D10" s="224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</row>
    <row r="11" spans="1:17" ht="11.25">
      <c r="A11" s="221" t="s">
        <v>116</v>
      </c>
      <c r="B11" s="69" t="s">
        <v>117</v>
      </c>
      <c r="C11" s="225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7"/>
    </row>
    <row r="12" spans="1:17" ht="11.25">
      <c r="A12" s="221"/>
      <c r="B12" s="69" t="s">
        <v>118</v>
      </c>
      <c r="C12" s="225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7"/>
    </row>
    <row r="13" spans="1:17" ht="11.25">
      <c r="A13" s="221"/>
      <c r="B13" s="69" t="s">
        <v>119</v>
      </c>
      <c r="C13" s="225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7"/>
    </row>
    <row r="14" spans="1:17" ht="11.25">
      <c r="A14" s="221"/>
      <c r="B14" s="69" t="s">
        <v>120</v>
      </c>
      <c r="C14" s="225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7"/>
    </row>
    <row r="15" spans="1:17" ht="11.25">
      <c r="A15" s="221"/>
      <c r="B15" s="69" t="s">
        <v>121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1.25">
      <c r="A16" s="221"/>
      <c r="B16" s="69" t="s">
        <v>122</v>
      </c>
      <c r="C16" s="228"/>
      <c r="D16" s="228"/>
      <c r="E16" s="69"/>
      <c r="F16" s="69"/>
      <c r="G16" s="69"/>
      <c r="H16" s="228"/>
      <c r="I16" s="228"/>
      <c r="J16" s="228"/>
      <c r="K16" s="228"/>
      <c r="L16" s="228"/>
      <c r="M16" s="228"/>
      <c r="N16" s="228"/>
      <c r="O16" s="228"/>
      <c r="P16" s="228"/>
      <c r="Q16" s="228"/>
    </row>
    <row r="17" spans="1:17" ht="11.25">
      <c r="A17" s="221"/>
      <c r="B17" s="69" t="s">
        <v>93</v>
      </c>
      <c r="C17" s="228"/>
      <c r="D17" s="228"/>
      <c r="E17" s="69"/>
      <c r="F17" s="69"/>
      <c r="G17" s="69"/>
      <c r="H17" s="228"/>
      <c r="I17" s="228"/>
      <c r="J17" s="228"/>
      <c r="K17" s="228"/>
      <c r="L17" s="228"/>
      <c r="M17" s="228"/>
      <c r="N17" s="228"/>
      <c r="O17" s="228"/>
      <c r="P17" s="228"/>
      <c r="Q17" s="228"/>
    </row>
    <row r="18" spans="1:17" ht="11.25">
      <c r="A18" s="221"/>
      <c r="B18" s="69" t="s">
        <v>66</v>
      </c>
      <c r="C18" s="228"/>
      <c r="D18" s="228"/>
      <c r="E18" s="69"/>
      <c r="F18" s="69"/>
      <c r="G18" s="69"/>
      <c r="H18" s="228"/>
      <c r="I18" s="228"/>
      <c r="J18" s="228"/>
      <c r="K18" s="228"/>
      <c r="L18" s="228"/>
      <c r="M18" s="228"/>
      <c r="N18" s="228"/>
      <c r="O18" s="228"/>
      <c r="P18" s="228"/>
      <c r="Q18" s="228"/>
    </row>
    <row r="19" spans="1:17" ht="11.25">
      <c r="A19" s="221"/>
      <c r="B19" s="69" t="s">
        <v>70</v>
      </c>
      <c r="C19" s="228"/>
      <c r="D19" s="228"/>
      <c r="E19" s="69"/>
      <c r="F19" s="69"/>
      <c r="G19" s="69"/>
      <c r="H19" s="228"/>
      <c r="I19" s="228"/>
      <c r="J19" s="228"/>
      <c r="K19" s="228"/>
      <c r="L19" s="228"/>
      <c r="M19" s="228"/>
      <c r="N19" s="228"/>
      <c r="O19" s="228"/>
      <c r="P19" s="228"/>
      <c r="Q19" s="228"/>
    </row>
    <row r="20" spans="1:17" ht="11.25">
      <c r="A20" s="221" t="s">
        <v>123</v>
      </c>
      <c r="B20" s="69" t="s">
        <v>117</v>
      </c>
      <c r="C20" s="225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7"/>
    </row>
    <row r="21" spans="1:17" ht="11.25">
      <c r="A21" s="221"/>
      <c r="B21" s="69" t="s">
        <v>118</v>
      </c>
      <c r="C21" s="225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7"/>
    </row>
    <row r="22" spans="1:17" ht="11.25">
      <c r="A22" s="221"/>
      <c r="B22" s="69" t="s">
        <v>119</v>
      </c>
      <c r="C22" s="225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7"/>
    </row>
    <row r="23" spans="1:17" ht="11.25">
      <c r="A23" s="221"/>
      <c r="B23" s="69" t="s">
        <v>120</v>
      </c>
      <c r="C23" s="225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7"/>
    </row>
    <row r="24" spans="1:17" ht="11.25">
      <c r="A24" s="221"/>
      <c r="B24" s="69" t="s">
        <v>121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1.25">
      <c r="A25" s="221"/>
      <c r="B25" s="69" t="s">
        <v>122</v>
      </c>
      <c r="C25" s="228"/>
      <c r="D25" s="228"/>
      <c r="E25" s="69"/>
      <c r="F25" s="69"/>
      <c r="G25" s="69"/>
      <c r="H25" s="228"/>
      <c r="I25" s="228"/>
      <c r="J25" s="228"/>
      <c r="K25" s="228"/>
      <c r="L25" s="228"/>
      <c r="M25" s="228"/>
      <c r="N25" s="228"/>
      <c r="O25" s="228"/>
      <c r="P25" s="228"/>
      <c r="Q25" s="228"/>
    </row>
    <row r="26" spans="1:17" ht="11.25">
      <c r="A26" s="221"/>
      <c r="B26" s="69" t="s">
        <v>93</v>
      </c>
      <c r="C26" s="228"/>
      <c r="D26" s="228"/>
      <c r="E26" s="69"/>
      <c r="F26" s="69"/>
      <c r="G26" s="69"/>
      <c r="H26" s="228"/>
      <c r="I26" s="228"/>
      <c r="J26" s="228"/>
      <c r="K26" s="228"/>
      <c r="L26" s="228"/>
      <c r="M26" s="228"/>
      <c r="N26" s="228"/>
      <c r="O26" s="228"/>
      <c r="P26" s="228"/>
      <c r="Q26" s="228"/>
    </row>
    <row r="27" spans="1:17" ht="11.25">
      <c r="A27" s="221"/>
      <c r="B27" s="69" t="s">
        <v>66</v>
      </c>
      <c r="C27" s="228"/>
      <c r="D27" s="228"/>
      <c r="E27" s="69"/>
      <c r="F27" s="69"/>
      <c r="G27" s="69"/>
      <c r="H27" s="228"/>
      <c r="I27" s="228"/>
      <c r="J27" s="228"/>
      <c r="K27" s="228"/>
      <c r="L27" s="228"/>
      <c r="M27" s="228"/>
      <c r="N27" s="228"/>
      <c r="O27" s="228"/>
      <c r="P27" s="228"/>
      <c r="Q27" s="228"/>
    </row>
    <row r="28" spans="1:17" ht="11.25">
      <c r="A28" s="221"/>
      <c r="B28" s="69" t="s">
        <v>70</v>
      </c>
      <c r="C28" s="228"/>
      <c r="D28" s="228"/>
      <c r="E28" s="69"/>
      <c r="F28" s="69"/>
      <c r="G28" s="69"/>
      <c r="H28" s="228"/>
      <c r="I28" s="228"/>
      <c r="J28" s="228"/>
      <c r="K28" s="228"/>
      <c r="L28" s="228"/>
      <c r="M28" s="228"/>
      <c r="N28" s="228"/>
      <c r="O28" s="228"/>
      <c r="P28" s="228"/>
      <c r="Q28" s="228"/>
    </row>
    <row r="29" spans="1:17" ht="11.25">
      <c r="A29" s="70" t="s">
        <v>124</v>
      </c>
      <c r="B29" s="69" t="s">
        <v>125</v>
      </c>
      <c r="C29" s="225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7"/>
    </row>
    <row r="30" spans="1:17" s="87" customFormat="1" ht="11.25">
      <c r="A30" s="71">
        <v>2</v>
      </c>
      <c r="B30" s="88" t="s">
        <v>126</v>
      </c>
      <c r="C30" s="232" t="s">
        <v>54</v>
      </c>
      <c r="D30" s="233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ht="11.25">
      <c r="A31" s="221" t="s">
        <v>127</v>
      </c>
      <c r="B31" s="69" t="s">
        <v>117</v>
      </c>
      <c r="C31" s="225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7"/>
    </row>
    <row r="32" spans="1:17" ht="11.25">
      <c r="A32" s="221"/>
      <c r="B32" s="69" t="s">
        <v>118</v>
      </c>
      <c r="C32" s="225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7"/>
    </row>
    <row r="33" spans="1:17" ht="11.25">
      <c r="A33" s="221"/>
      <c r="B33" s="69" t="s">
        <v>119</v>
      </c>
      <c r="C33" s="225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7"/>
    </row>
    <row r="34" spans="1:17" ht="11.25">
      <c r="A34" s="221"/>
      <c r="B34" s="69" t="s">
        <v>120</v>
      </c>
      <c r="C34" s="225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7"/>
    </row>
    <row r="35" spans="1:17" ht="11.25">
      <c r="A35" s="221"/>
      <c r="B35" s="69" t="s">
        <v>121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1.25">
      <c r="A36" s="221"/>
      <c r="B36" s="69" t="s">
        <v>122</v>
      </c>
      <c r="C36" s="228"/>
      <c r="D36" s="228"/>
      <c r="E36" s="69"/>
      <c r="F36" s="69"/>
      <c r="G36" s="69"/>
      <c r="H36" s="228"/>
      <c r="I36" s="228"/>
      <c r="J36" s="228"/>
      <c r="K36" s="228"/>
      <c r="L36" s="228"/>
      <c r="M36" s="228"/>
      <c r="N36" s="228"/>
      <c r="O36" s="228"/>
      <c r="P36" s="228"/>
      <c r="Q36" s="228"/>
    </row>
    <row r="37" spans="1:17" ht="11.25">
      <c r="A37" s="221"/>
      <c r="B37" s="69" t="s">
        <v>93</v>
      </c>
      <c r="C37" s="228"/>
      <c r="D37" s="228"/>
      <c r="E37" s="69"/>
      <c r="F37" s="69"/>
      <c r="G37" s="69"/>
      <c r="H37" s="228"/>
      <c r="I37" s="228"/>
      <c r="J37" s="228"/>
      <c r="K37" s="228"/>
      <c r="L37" s="228"/>
      <c r="M37" s="228"/>
      <c r="N37" s="228"/>
      <c r="O37" s="228"/>
      <c r="P37" s="228"/>
      <c r="Q37" s="228"/>
    </row>
    <row r="38" spans="1:17" ht="11.25">
      <c r="A38" s="221"/>
      <c r="B38" s="69" t="s">
        <v>66</v>
      </c>
      <c r="C38" s="228"/>
      <c r="D38" s="228"/>
      <c r="E38" s="69"/>
      <c r="F38" s="69"/>
      <c r="G38" s="69"/>
      <c r="H38" s="228"/>
      <c r="I38" s="228"/>
      <c r="J38" s="228"/>
      <c r="K38" s="228"/>
      <c r="L38" s="228"/>
      <c r="M38" s="228"/>
      <c r="N38" s="228"/>
      <c r="O38" s="228"/>
      <c r="P38" s="228"/>
      <c r="Q38" s="228"/>
    </row>
    <row r="39" spans="1:17" ht="11.25">
      <c r="A39" s="221"/>
      <c r="B39" s="69" t="s">
        <v>70</v>
      </c>
      <c r="C39" s="228"/>
      <c r="D39" s="228"/>
      <c r="E39" s="69"/>
      <c r="F39" s="69"/>
      <c r="G39" s="69"/>
      <c r="H39" s="228"/>
      <c r="I39" s="228"/>
      <c r="J39" s="228"/>
      <c r="K39" s="228"/>
      <c r="L39" s="228"/>
      <c r="M39" s="228"/>
      <c r="N39" s="228"/>
      <c r="O39" s="228"/>
      <c r="P39" s="228"/>
      <c r="Q39" s="228"/>
    </row>
    <row r="40" spans="1:17" ht="11.25">
      <c r="A40" s="72" t="s">
        <v>128</v>
      </c>
      <c r="B40" s="73" t="s">
        <v>125</v>
      </c>
      <c r="C40" s="229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1"/>
    </row>
    <row r="41" spans="1:17" s="87" customFormat="1" ht="15" customHeight="1">
      <c r="A41" s="219" t="s">
        <v>129</v>
      </c>
      <c r="B41" s="219"/>
      <c r="C41" s="235" t="s">
        <v>54</v>
      </c>
      <c r="D41" s="23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3" spans="1:10" ht="11.25">
      <c r="A43" s="220" t="s">
        <v>130</v>
      </c>
      <c r="B43" s="220"/>
      <c r="C43" s="220"/>
      <c r="D43" s="220"/>
      <c r="E43" s="220"/>
      <c r="F43" s="220"/>
      <c r="G43" s="220"/>
      <c r="H43" s="220"/>
      <c r="I43" s="220"/>
      <c r="J43" s="220"/>
    </row>
    <row r="44" ht="11.25">
      <c r="A44" s="15" t="s">
        <v>172</v>
      </c>
    </row>
  </sheetData>
  <mergeCells count="68">
    <mergeCell ref="A1:Q1"/>
    <mergeCell ref="C41:D41"/>
    <mergeCell ref="C31:Q34"/>
    <mergeCell ref="C36:C39"/>
    <mergeCell ref="D36:D39"/>
    <mergeCell ref="H36:H39"/>
    <mergeCell ref="I36:I39"/>
    <mergeCell ref="J36:J39"/>
    <mergeCell ref="K36:K39"/>
    <mergeCell ref="L36:L39"/>
    <mergeCell ref="C30:D30"/>
    <mergeCell ref="C29:Q29"/>
    <mergeCell ref="M25:M28"/>
    <mergeCell ref="N25:N28"/>
    <mergeCell ref="O25:O28"/>
    <mergeCell ref="P25:P28"/>
    <mergeCell ref="C40:Q40"/>
    <mergeCell ref="N36:N39"/>
    <mergeCell ref="O36:O39"/>
    <mergeCell ref="P36:P39"/>
    <mergeCell ref="Q36:Q39"/>
    <mergeCell ref="M36:M39"/>
    <mergeCell ref="C20:Q23"/>
    <mergeCell ref="C25:C28"/>
    <mergeCell ref="D25:D28"/>
    <mergeCell ref="H25:H28"/>
    <mergeCell ref="I25:I28"/>
    <mergeCell ref="J25:J28"/>
    <mergeCell ref="K25:K28"/>
    <mergeCell ref="L25:L28"/>
    <mergeCell ref="Q25:Q28"/>
    <mergeCell ref="O16:O19"/>
    <mergeCell ref="P16:P19"/>
    <mergeCell ref="N7:Q7"/>
    <mergeCell ref="Q16:Q19"/>
    <mergeCell ref="J16:J19"/>
    <mergeCell ref="K16:K19"/>
    <mergeCell ref="L16:L19"/>
    <mergeCell ref="N16:N19"/>
    <mergeCell ref="M16:M19"/>
    <mergeCell ref="C16:C19"/>
    <mergeCell ref="D16:D19"/>
    <mergeCell ref="H16:H19"/>
    <mergeCell ref="I16:I19"/>
    <mergeCell ref="C10:D10"/>
    <mergeCell ref="C11:Q14"/>
    <mergeCell ref="F4:F8"/>
    <mergeCell ref="G4:G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D12" sqref="D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4:5" ht="33.75" customHeight="1">
      <c r="D1" s="217" t="s">
        <v>541</v>
      </c>
      <c r="E1" s="217"/>
    </row>
    <row r="2" spans="1:4" ht="15" customHeight="1">
      <c r="A2" s="239" t="s">
        <v>94</v>
      </c>
      <c r="B2" s="239"/>
      <c r="C2" s="239"/>
      <c r="D2" s="239"/>
    </row>
    <row r="3" ht="6.75" customHeight="1">
      <c r="A3" s="22"/>
    </row>
    <row r="4" ht="12.75">
      <c r="D4" s="12" t="s">
        <v>46</v>
      </c>
    </row>
    <row r="5" spans="1:4" ht="15" customHeight="1">
      <c r="A5" s="216" t="s">
        <v>72</v>
      </c>
      <c r="B5" s="216" t="s">
        <v>5</v>
      </c>
      <c r="C5" s="214" t="s">
        <v>76</v>
      </c>
      <c r="D5" s="214" t="s">
        <v>77</v>
      </c>
    </row>
    <row r="6" spans="1:4" ht="15" customHeight="1">
      <c r="A6" s="216"/>
      <c r="B6" s="216"/>
      <c r="C6" s="216"/>
      <c r="D6" s="214"/>
    </row>
    <row r="7" spans="1:4" ht="15.75" customHeight="1">
      <c r="A7" s="216"/>
      <c r="B7" s="216"/>
      <c r="C7" s="216"/>
      <c r="D7" s="214"/>
    </row>
    <row r="8" spans="1:4" s="90" customFormat="1" ht="6.75" customHeight="1">
      <c r="A8" s="89">
        <v>1</v>
      </c>
      <c r="B8" s="89">
        <v>2</v>
      </c>
      <c r="C8" s="89">
        <v>3</v>
      </c>
      <c r="D8" s="89">
        <v>4</v>
      </c>
    </row>
    <row r="9" spans="1:4" ht="18.75" customHeight="1">
      <c r="A9" s="238" t="s">
        <v>27</v>
      </c>
      <c r="B9" s="238"/>
      <c r="C9" s="32"/>
      <c r="D9" s="175">
        <f>D10+D11+D12+D13+D14+D19+D20+D21+D22+D23</f>
        <v>858832</v>
      </c>
    </row>
    <row r="10" spans="1:4" ht="18.75" customHeight="1">
      <c r="A10" s="34" t="s">
        <v>12</v>
      </c>
      <c r="B10" s="35" t="s">
        <v>20</v>
      </c>
      <c r="C10" s="34" t="s">
        <v>28</v>
      </c>
      <c r="D10" s="154">
        <v>858832</v>
      </c>
    </row>
    <row r="11" spans="1:4" ht="18.75" customHeight="1">
      <c r="A11" s="36" t="s">
        <v>13</v>
      </c>
      <c r="B11" s="37" t="s">
        <v>21</v>
      </c>
      <c r="C11" s="36" t="s">
        <v>28</v>
      </c>
      <c r="D11" s="155"/>
    </row>
    <row r="12" spans="1:4" ht="51">
      <c r="A12" s="36" t="s">
        <v>14</v>
      </c>
      <c r="B12" s="38" t="s">
        <v>178</v>
      </c>
      <c r="C12" s="36" t="s">
        <v>57</v>
      </c>
      <c r="D12" s="155"/>
    </row>
    <row r="13" spans="1:4" ht="18.75" customHeight="1">
      <c r="A13" s="36" t="s">
        <v>1</v>
      </c>
      <c r="B13" s="37" t="s">
        <v>30</v>
      </c>
      <c r="C13" s="36" t="s">
        <v>58</v>
      </c>
      <c r="D13" s="155"/>
    </row>
    <row r="14" spans="1:4" ht="18.75" customHeight="1">
      <c r="A14" s="36" t="s">
        <v>19</v>
      </c>
      <c r="B14" s="37" t="s">
        <v>179</v>
      </c>
      <c r="C14" s="36" t="s">
        <v>213</v>
      </c>
      <c r="D14" s="155"/>
    </row>
    <row r="15" spans="1:4" ht="18.75" customHeight="1">
      <c r="A15" s="36" t="s">
        <v>205</v>
      </c>
      <c r="B15" s="37" t="s">
        <v>209</v>
      </c>
      <c r="C15" s="36" t="s">
        <v>200</v>
      </c>
      <c r="D15" s="155"/>
    </row>
    <row r="16" spans="1:4" ht="18.75" customHeight="1">
      <c r="A16" s="36" t="s">
        <v>206</v>
      </c>
      <c r="B16" s="37" t="s">
        <v>210</v>
      </c>
      <c r="C16" s="36" t="s">
        <v>201</v>
      </c>
      <c r="D16" s="155"/>
    </row>
    <row r="17" spans="1:4" ht="44.25" customHeight="1">
      <c r="A17" s="36" t="s">
        <v>207</v>
      </c>
      <c r="B17" s="38" t="s">
        <v>211</v>
      </c>
      <c r="C17" s="36" t="s">
        <v>202</v>
      </c>
      <c r="D17" s="155"/>
    </row>
    <row r="18" spans="1:4" ht="18.75" customHeight="1">
      <c r="A18" s="36" t="s">
        <v>208</v>
      </c>
      <c r="B18" s="37" t="s">
        <v>212</v>
      </c>
      <c r="C18" s="36" t="s">
        <v>203</v>
      </c>
      <c r="D18" s="155"/>
    </row>
    <row r="19" spans="1:4" ht="18.75" customHeight="1">
      <c r="A19" s="36" t="s">
        <v>22</v>
      </c>
      <c r="B19" s="37" t="s">
        <v>23</v>
      </c>
      <c r="C19" s="36" t="s">
        <v>29</v>
      </c>
      <c r="D19" s="155"/>
    </row>
    <row r="20" spans="1:4" ht="18.75" customHeight="1">
      <c r="A20" s="36" t="s">
        <v>25</v>
      </c>
      <c r="B20" s="37" t="s">
        <v>97</v>
      </c>
      <c r="C20" s="36" t="s">
        <v>33</v>
      </c>
      <c r="D20" s="155"/>
    </row>
    <row r="21" spans="1:4" ht="18.75" customHeight="1">
      <c r="A21" s="36" t="s">
        <v>32</v>
      </c>
      <c r="B21" s="37" t="s">
        <v>56</v>
      </c>
      <c r="C21" s="36" t="s">
        <v>87</v>
      </c>
      <c r="D21" s="155"/>
    </row>
    <row r="22" spans="1:4" ht="18.75" customHeight="1">
      <c r="A22" s="36" t="s">
        <v>55</v>
      </c>
      <c r="B22" s="37" t="s">
        <v>219</v>
      </c>
      <c r="C22" s="36" t="s">
        <v>31</v>
      </c>
      <c r="D22" s="155"/>
    </row>
    <row r="23" spans="1:4" ht="18.75" customHeight="1">
      <c r="A23" s="39" t="s">
        <v>218</v>
      </c>
      <c r="B23" s="40" t="s">
        <v>204</v>
      </c>
      <c r="C23" s="39" t="s">
        <v>37</v>
      </c>
      <c r="D23" s="156"/>
    </row>
    <row r="24" spans="1:4" ht="18.75" customHeight="1">
      <c r="A24" s="238" t="s">
        <v>180</v>
      </c>
      <c r="B24" s="238"/>
      <c r="C24" s="32"/>
      <c r="D24" s="175">
        <f>SUM(D25:D32)</f>
        <v>509072</v>
      </c>
    </row>
    <row r="25" spans="1:4" ht="18.75" customHeight="1">
      <c r="A25" s="34" t="s">
        <v>12</v>
      </c>
      <c r="B25" s="35" t="s">
        <v>59</v>
      </c>
      <c r="C25" s="34" t="s">
        <v>35</v>
      </c>
      <c r="D25" s="154">
        <v>405322</v>
      </c>
    </row>
    <row r="26" spans="1:4" ht="18.75" customHeight="1">
      <c r="A26" s="36" t="s">
        <v>13</v>
      </c>
      <c r="B26" s="37" t="s">
        <v>34</v>
      </c>
      <c r="C26" s="36" t="s">
        <v>35</v>
      </c>
      <c r="D26" s="155">
        <v>103750</v>
      </c>
    </row>
    <row r="27" spans="1:4" ht="38.25">
      <c r="A27" s="36" t="s">
        <v>14</v>
      </c>
      <c r="B27" s="38" t="s">
        <v>63</v>
      </c>
      <c r="C27" s="36" t="s">
        <v>64</v>
      </c>
      <c r="D27" s="155"/>
    </row>
    <row r="28" spans="1:4" ht="18.75" customHeight="1">
      <c r="A28" s="36" t="s">
        <v>1</v>
      </c>
      <c r="B28" s="37" t="s">
        <v>60</v>
      </c>
      <c r="C28" s="36" t="s">
        <v>53</v>
      </c>
      <c r="D28" s="155"/>
    </row>
    <row r="29" spans="1:4" ht="18.75" customHeight="1">
      <c r="A29" s="36" t="s">
        <v>19</v>
      </c>
      <c r="B29" s="37" t="s">
        <v>61</v>
      </c>
      <c r="C29" s="36" t="s">
        <v>37</v>
      </c>
      <c r="D29" s="155"/>
    </row>
    <row r="30" spans="1:4" ht="18.75" customHeight="1">
      <c r="A30" s="36" t="s">
        <v>22</v>
      </c>
      <c r="B30" s="37" t="s">
        <v>24</v>
      </c>
      <c r="C30" s="36" t="s">
        <v>38</v>
      </c>
      <c r="D30" s="155"/>
    </row>
    <row r="31" spans="1:4" ht="18.75" customHeight="1">
      <c r="A31" s="36" t="s">
        <v>25</v>
      </c>
      <c r="B31" s="37" t="s">
        <v>62</v>
      </c>
      <c r="C31" s="36" t="s">
        <v>39</v>
      </c>
      <c r="D31" s="155"/>
    </row>
    <row r="32" spans="1:4" ht="18.75" customHeight="1">
      <c r="A32" s="39" t="s">
        <v>32</v>
      </c>
      <c r="B32" s="40" t="s">
        <v>40</v>
      </c>
      <c r="C32" s="39" t="s">
        <v>36</v>
      </c>
      <c r="D32" s="156"/>
    </row>
    <row r="33" spans="1:4" ht="7.5" customHeight="1">
      <c r="A33" s="5"/>
      <c r="B33" s="6"/>
      <c r="C33" s="6"/>
      <c r="D33" s="6"/>
    </row>
    <row r="34" spans="1:6" ht="12.75">
      <c r="A34" s="59"/>
      <c r="B34" s="58"/>
      <c r="C34" s="58"/>
      <c r="D34" s="58"/>
      <c r="E34" s="53"/>
      <c r="F34" s="53"/>
    </row>
    <row r="35" spans="1:6" ht="12.75">
      <c r="A35" s="237"/>
      <c r="B35" s="237"/>
      <c r="C35" s="237"/>
      <c r="D35" s="237"/>
      <c r="E35" s="237"/>
      <c r="F35" s="237"/>
    </row>
    <row r="36" spans="1:6" ht="22.5" customHeight="1">
      <c r="A36" s="237"/>
      <c r="B36" s="237"/>
      <c r="C36" s="237"/>
      <c r="D36" s="237"/>
      <c r="E36" s="237"/>
      <c r="F36" s="237"/>
    </row>
  </sheetData>
  <mergeCells count="9">
    <mergeCell ref="D1:E1"/>
    <mergeCell ref="A35:F36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874015748031497" right="0.3937007874015748" top="0.43307086614173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defaultGridColor="0" colorId="8" workbookViewId="0" topLeftCell="A1">
      <selection activeCell="I1" sqref="I1:J1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9:10" ht="38.25" customHeight="1">
      <c r="I1" s="241" t="s">
        <v>543</v>
      </c>
      <c r="J1" s="241"/>
    </row>
    <row r="2" spans="1:10" ht="48.75" customHeight="1">
      <c r="A2" s="240" t="s">
        <v>69</v>
      </c>
      <c r="B2" s="240"/>
      <c r="C2" s="240"/>
      <c r="D2" s="240"/>
      <c r="E2" s="240"/>
      <c r="F2" s="240"/>
      <c r="G2" s="240"/>
      <c r="H2" s="240"/>
      <c r="I2" s="240"/>
      <c r="J2" s="240"/>
    </row>
    <row r="3" ht="12.75">
      <c r="J3" s="11" t="s">
        <v>46</v>
      </c>
    </row>
    <row r="4" spans="1:10" s="4" customFormat="1" ht="20.25" customHeight="1">
      <c r="A4" s="216" t="s">
        <v>2</v>
      </c>
      <c r="B4" s="243" t="s">
        <v>3</v>
      </c>
      <c r="C4" s="243" t="s">
        <v>4</v>
      </c>
      <c r="D4" s="214" t="s">
        <v>165</v>
      </c>
      <c r="E4" s="214" t="s">
        <v>164</v>
      </c>
      <c r="F4" s="214" t="s">
        <v>106</v>
      </c>
      <c r="G4" s="214"/>
      <c r="H4" s="214"/>
      <c r="I4" s="214"/>
      <c r="J4" s="214"/>
    </row>
    <row r="5" spans="1:10" s="4" customFormat="1" ht="20.25" customHeight="1">
      <c r="A5" s="216"/>
      <c r="B5" s="244"/>
      <c r="C5" s="244"/>
      <c r="D5" s="216"/>
      <c r="E5" s="214"/>
      <c r="F5" s="214" t="s">
        <v>162</v>
      </c>
      <c r="G5" s="214" t="s">
        <v>6</v>
      </c>
      <c r="H5" s="214"/>
      <c r="I5" s="214"/>
      <c r="J5" s="214" t="s">
        <v>163</v>
      </c>
    </row>
    <row r="6" spans="1:10" s="4" customFormat="1" ht="65.25" customHeight="1">
      <c r="A6" s="216"/>
      <c r="B6" s="245"/>
      <c r="C6" s="245"/>
      <c r="D6" s="216"/>
      <c r="E6" s="214"/>
      <c r="F6" s="214"/>
      <c r="G6" s="21" t="s">
        <v>158</v>
      </c>
      <c r="H6" s="21" t="s">
        <v>159</v>
      </c>
      <c r="I6" s="21" t="s">
        <v>160</v>
      </c>
      <c r="J6" s="214"/>
    </row>
    <row r="7" spans="1:10" ht="9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4">
        <v>750</v>
      </c>
      <c r="B8" s="24">
        <v>75011</v>
      </c>
      <c r="C8" s="24">
        <v>2010</v>
      </c>
      <c r="D8" s="134">
        <v>55670</v>
      </c>
      <c r="E8" s="134">
        <v>55670</v>
      </c>
      <c r="F8" s="134">
        <f>G8+H8+I8</f>
        <v>55670</v>
      </c>
      <c r="G8" s="134">
        <v>46590</v>
      </c>
      <c r="H8" s="134">
        <v>9080</v>
      </c>
      <c r="I8" s="134"/>
      <c r="J8" s="134"/>
    </row>
    <row r="9" spans="1:10" ht="19.5" customHeight="1">
      <c r="A9" s="24">
        <v>751</v>
      </c>
      <c r="B9" s="24">
        <v>75101</v>
      </c>
      <c r="C9" s="24">
        <v>2010</v>
      </c>
      <c r="D9" s="134">
        <v>1435</v>
      </c>
      <c r="E9" s="134">
        <v>1435</v>
      </c>
      <c r="F9" s="134">
        <v>1435</v>
      </c>
      <c r="G9" s="134">
        <v>1176</v>
      </c>
      <c r="H9" s="134">
        <v>232</v>
      </c>
      <c r="I9" s="134"/>
      <c r="J9" s="134"/>
    </row>
    <row r="10" spans="1:10" ht="19.5" customHeight="1">
      <c r="A10" s="24">
        <v>852</v>
      </c>
      <c r="B10" s="24">
        <v>85212</v>
      </c>
      <c r="C10" s="24">
        <v>2010</v>
      </c>
      <c r="D10" s="134">
        <v>3814808</v>
      </c>
      <c r="E10" s="134">
        <v>3814808</v>
      </c>
      <c r="F10" s="134">
        <v>3814808</v>
      </c>
      <c r="G10" s="134">
        <v>66630</v>
      </c>
      <c r="H10" s="134">
        <v>12340</v>
      </c>
      <c r="I10" s="134"/>
      <c r="J10" s="134"/>
    </row>
    <row r="11" spans="1:10" ht="19.5" customHeight="1">
      <c r="A11" s="24">
        <v>852</v>
      </c>
      <c r="B11" s="24">
        <v>85213</v>
      </c>
      <c r="C11" s="24">
        <v>2010</v>
      </c>
      <c r="D11" s="134">
        <v>33840</v>
      </c>
      <c r="E11" s="134">
        <v>33840</v>
      </c>
      <c r="F11" s="134">
        <v>33840</v>
      </c>
      <c r="G11" s="134">
        <v>0</v>
      </c>
      <c r="H11" s="134">
        <v>33840</v>
      </c>
      <c r="I11" s="134"/>
      <c r="J11" s="134"/>
    </row>
    <row r="12" spans="1:10" ht="19.5" customHeight="1">
      <c r="A12" s="24">
        <v>852</v>
      </c>
      <c r="B12" s="24">
        <v>85214</v>
      </c>
      <c r="C12" s="24">
        <v>2010</v>
      </c>
      <c r="D12" s="134">
        <v>245016</v>
      </c>
      <c r="E12" s="134">
        <v>245016</v>
      </c>
      <c r="F12" s="134">
        <v>245016</v>
      </c>
      <c r="G12" s="134">
        <v>0</v>
      </c>
      <c r="H12" s="134">
        <v>0</v>
      </c>
      <c r="I12" s="134"/>
      <c r="J12" s="134"/>
    </row>
    <row r="13" spans="1:10" ht="19.5" customHeight="1">
      <c r="A13" s="242" t="s">
        <v>183</v>
      </c>
      <c r="B13" s="242"/>
      <c r="C13" s="242"/>
      <c r="D13" s="242"/>
      <c r="E13" s="134">
        <f aca="true" t="shared" si="0" ref="E13:J13">SUM(E8:E12)</f>
        <v>4150769</v>
      </c>
      <c r="F13" s="134">
        <f t="shared" si="0"/>
        <v>4150769</v>
      </c>
      <c r="G13" s="134">
        <f t="shared" si="0"/>
        <v>114396</v>
      </c>
      <c r="H13" s="134">
        <f t="shared" si="0"/>
        <v>55492</v>
      </c>
      <c r="I13" s="134">
        <f t="shared" si="0"/>
        <v>0</v>
      </c>
      <c r="J13" s="134">
        <f t="shared" si="0"/>
        <v>0</v>
      </c>
    </row>
  </sheetData>
  <mergeCells count="12">
    <mergeCell ref="J5:J6"/>
    <mergeCell ref="F4:J4"/>
    <mergeCell ref="A2:J2"/>
    <mergeCell ref="F5:F6"/>
    <mergeCell ref="I1:J1"/>
    <mergeCell ref="A13:D13"/>
    <mergeCell ref="D4:D6"/>
    <mergeCell ref="E4:E6"/>
    <mergeCell ref="A4:A6"/>
    <mergeCell ref="B4:B6"/>
    <mergeCell ref="C4:C6"/>
    <mergeCell ref="G5:I5"/>
  </mergeCells>
  <printOptions horizontalCentered="1"/>
  <pageMargins left="0.5511811023622047" right="0.5511811023622047" top="0.3937007874015748" bottom="0.3937007874015748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8" sqref="J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2" customWidth="1"/>
  </cols>
  <sheetData>
    <row r="1" spans="1:10" ht="45" customHeight="1">
      <c r="A1" s="240" t="s">
        <v>92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82" t="s">
        <v>46</v>
      </c>
    </row>
    <row r="4" spans="1:10" ht="20.25" customHeight="1">
      <c r="A4" s="216" t="s">
        <v>2</v>
      </c>
      <c r="B4" s="243" t="s">
        <v>3</v>
      </c>
      <c r="C4" s="243" t="s">
        <v>4</v>
      </c>
      <c r="D4" s="214" t="s">
        <v>165</v>
      </c>
      <c r="E4" s="214" t="s">
        <v>164</v>
      </c>
      <c r="F4" s="214" t="s">
        <v>106</v>
      </c>
      <c r="G4" s="214"/>
      <c r="H4" s="214"/>
      <c r="I4" s="214"/>
      <c r="J4" s="214"/>
    </row>
    <row r="5" spans="1:10" ht="18" customHeight="1">
      <c r="A5" s="216"/>
      <c r="B5" s="244"/>
      <c r="C5" s="244"/>
      <c r="D5" s="216"/>
      <c r="E5" s="214"/>
      <c r="F5" s="214" t="s">
        <v>162</v>
      </c>
      <c r="G5" s="214" t="s">
        <v>6</v>
      </c>
      <c r="H5" s="214"/>
      <c r="I5" s="214"/>
      <c r="J5" s="214" t="s">
        <v>163</v>
      </c>
    </row>
    <row r="6" spans="1:10" ht="69" customHeight="1">
      <c r="A6" s="216"/>
      <c r="B6" s="245"/>
      <c r="C6" s="245"/>
      <c r="D6" s="216"/>
      <c r="E6" s="214"/>
      <c r="F6" s="214"/>
      <c r="G6" s="21" t="s">
        <v>158</v>
      </c>
      <c r="H6" s="21" t="s">
        <v>159</v>
      </c>
      <c r="I6" s="21" t="s">
        <v>160</v>
      </c>
      <c r="J6" s="214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42" t="s">
        <v>183</v>
      </c>
      <c r="B21" s="242"/>
      <c r="C21" s="242"/>
      <c r="D21" s="242"/>
      <c r="E21" s="24"/>
      <c r="F21" s="24"/>
      <c r="G21" s="24"/>
      <c r="H21" s="24"/>
      <c r="I21" s="24"/>
      <c r="J21" s="24"/>
    </row>
  </sheetData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C13"/>
  <sheetViews>
    <sheetView workbookViewId="0" topLeftCell="A1">
      <selection activeCell="D12" sqref="D1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2" customWidth="1"/>
  </cols>
  <sheetData>
    <row r="1" spans="11:12" ht="27.75" customHeight="1">
      <c r="K1" s="241" t="s">
        <v>544</v>
      </c>
      <c r="L1" s="241"/>
    </row>
    <row r="2" spans="1:12" ht="45" customHeight="1">
      <c r="A2" s="240" t="s">
        <v>157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4" ht="12.75">
      <c r="L4" s="82" t="s">
        <v>46</v>
      </c>
    </row>
    <row r="5" spans="1:81" ht="20.25" customHeight="1">
      <c r="A5" s="216" t="s">
        <v>2</v>
      </c>
      <c r="B5" s="243" t="s">
        <v>3</v>
      </c>
      <c r="C5" s="243" t="s">
        <v>4</v>
      </c>
      <c r="D5" s="214" t="s">
        <v>165</v>
      </c>
      <c r="E5" s="214" t="s">
        <v>164</v>
      </c>
      <c r="F5" s="214" t="s">
        <v>106</v>
      </c>
      <c r="G5" s="214"/>
      <c r="H5" s="214"/>
      <c r="I5" s="214"/>
      <c r="J5" s="214"/>
      <c r="K5" s="214"/>
      <c r="L5" s="214"/>
      <c r="BZ5" s="2"/>
      <c r="CA5" s="2"/>
      <c r="CB5" s="2"/>
      <c r="CC5" s="2"/>
    </row>
    <row r="6" spans="1:81" ht="18" customHeight="1">
      <c r="A6" s="216"/>
      <c r="B6" s="244"/>
      <c r="C6" s="244"/>
      <c r="D6" s="216"/>
      <c r="E6" s="214"/>
      <c r="F6" s="214" t="s">
        <v>162</v>
      </c>
      <c r="G6" s="214" t="s">
        <v>6</v>
      </c>
      <c r="H6" s="214"/>
      <c r="I6" s="214"/>
      <c r="J6" s="214"/>
      <c r="K6" s="214"/>
      <c r="L6" s="214" t="s">
        <v>163</v>
      </c>
      <c r="BZ6" s="2"/>
      <c r="CA6" s="2"/>
      <c r="CB6" s="2"/>
      <c r="CC6" s="2"/>
    </row>
    <row r="7" spans="1:81" ht="69" customHeight="1">
      <c r="A7" s="216"/>
      <c r="B7" s="245"/>
      <c r="C7" s="245"/>
      <c r="D7" s="216"/>
      <c r="E7" s="214"/>
      <c r="F7" s="214"/>
      <c r="G7" s="21" t="s">
        <v>158</v>
      </c>
      <c r="H7" s="21" t="s">
        <v>159</v>
      </c>
      <c r="I7" s="21" t="s">
        <v>160</v>
      </c>
      <c r="J7" s="21" t="s">
        <v>161</v>
      </c>
      <c r="K7" s="21" t="s">
        <v>181</v>
      </c>
      <c r="L7" s="214"/>
      <c r="BZ7" s="2"/>
      <c r="CA7" s="2"/>
      <c r="CB7" s="2"/>
      <c r="CC7" s="2"/>
    </row>
    <row r="8" spans="1:81" ht="8.2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BZ8" s="2"/>
      <c r="CA8" s="2"/>
      <c r="CB8" s="2"/>
      <c r="CC8" s="2"/>
    </row>
    <row r="9" spans="1:81" ht="27" customHeight="1">
      <c r="A9" s="26">
        <v>600</v>
      </c>
      <c r="B9" s="26">
        <v>60014</v>
      </c>
      <c r="C9" s="26">
        <v>2320</v>
      </c>
      <c r="D9" s="147">
        <v>50000</v>
      </c>
      <c r="E9" s="147">
        <v>358662</v>
      </c>
      <c r="F9" s="147">
        <v>75000</v>
      </c>
      <c r="G9" s="147"/>
      <c r="H9" s="147"/>
      <c r="I9" s="147"/>
      <c r="J9" s="147"/>
      <c r="K9" s="147"/>
      <c r="L9" s="147">
        <v>283662</v>
      </c>
      <c r="BZ9" s="2"/>
      <c r="CA9" s="2"/>
      <c r="CB9" s="2"/>
      <c r="CC9" s="2"/>
    </row>
    <row r="10" spans="1:81" ht="28.5" customHeight="1">
      <c r="A10" s="171">
        <v>801</v>
      </c>
      <c r="B10" s="171">
        <v>80113</v>
      </c>
      <c r="C10" s="171">
        <v>2320</v>
      </c>
      <c r="D10" s="129">
        <v>0</v>
      </c>
      <c r="E10" s="129">
        <v>16000</v>
      </c>
      <c r="F10" s="129">
        <v>16000</v>
      </c>
      <c r="G10" s="129"/>
      <c r="H10" s="129"/>
      <c r="I10" s="129">
        <v>16000</v>
      </c>
      <c r="J10" s="129"/>
      <c r="K10" s="129"/>
      <c r="L10" s="129"/>
      <c r="BZ10" s="2"/>
      <c r="CA10" s="2"/>
      <c r="CB10" s="2"/>
      <c r="CC10" s="2"/>
    </row>
    <row r="11" spans="1:81" ht="27.75" customHeight="1">
      <c r="A11" s="27">
        <v>801</v>
      </c>
      <c r="B11" s="27">
        <v>80120</v>
      </c>
      <c r="C11" s="27">
        <v>2320</v>
      </c>
      <c r="D11" s="148">
        <v>9503</v>
      </c>
      <c r="E11" s="148">
        <v>9503</v>
      </c>
      <c r="F11" s="148">
        <v>9503</v>
      </c>
      <c r="G11" s="148"/>
      <c r="H11" s="148"/>
      <c r="I11" s="148"/>
      <c r="J11" s="148"/>
      <c r="K11" s="148"/>
      <c r="L11" s="148"/>
      <c r="BZ11" s="2"/>
      <c r="CA11" s="2"/>
      <c r="CB11" s="2"/>
      <c r="CC11" s="2"/>
    </row>
    <row r="12" spans="1:81" ht="28.5" customHeight="1">
      <c r="A12" s="27">
        <v>851</v>
      </c>
      <c r="B12" s="27">
        <v>85158</v>
      </c>
      <c r="C12" s="27">
        <v>2310</v>
      </c>
      <c r="D12" s="148"/>
      <c r="E12" s="148">
        <v>3288</v>
      </c>
      <c r="F12" s="148">
        <v>3288</v>
      </c>
      <c r="G12" s="148"/>
      <c r="H12" s="148"/>
      <c r="I12" s="148">
        <v>3288</v>
      </c>
      <c r="J12" s="148"/>
      <c r="K12" s="148"/>
      <c r="L12" s="148"/>
      <c r="BZ12" s="2"/>
      <c r="CA12" s="2"/>
      <c r="CB12" s="2"/>
      <c r="CC12" s="2"/>
    </row>
    <row r="13" spans="1:81" ht="24.75" customHeight="1">
      <c r="A13" s="242" t="s">
        <v>183</v>
      </c>
      <c r="B13" s="242"/>
      <c r="C13" s="242"/>
      <c r="D13" s="242"/>
      <c r="E13" s="134">
        <f aca="true" t="shared" si="0" ref="E13:L13">SUM(E9:E12)</f>
        <v>387453</v>
      </c>
      <c r="F13" s="134">
        <f t="shared" si="0"/>
        <v>103791</v>
      </c>
      <c r="G13" s="134">
        <f t="shared" si="0"/>
        <v>0</v>
      </c>
      <c r="H13" s="134">
        <f t="shared" si="0"/>
        <v>0</v>
      </c>
      <c r="I13" s="134">
        <f t="shared" si="0"/>
        <v>19288</v>
      </c>
      <c r="J13" s="134">
        <f t="shared" si="0"/>
        <v>0</v>
      </c>
      <c r="K13" s="134">
        <f t="shared" si="0"/>
        <v>0</v>
      </c>
      <c r="L13" s="134">
        <f t="shared" si="0"/>
        <v>283662</v>
      </c>
      <c r="BZ13" s="2"/>
      <c r="CA13" s="2"/>
      <c r="CB13" s="2"/>
      <c r="CC13" s="2"/>
    </row>
  </sheetData>
  <mergeCells count="12">
    <mergeCell ref="F6:F7"/>
    <mergeCell ref="G6:K6"/>
    <mergeCell ref="L6:L7"/>
    <mergeCell ref="A13:D13"/>
    <mergeCell ref="K1:L1"/>
    <mergeCell ref="A2:L2"/>
    <mergeCell ref="A5:A7"/>
    <mergeCell ref="B5:B7"/>
    <mergeCell ref="C5:C7"/>
    <mergeCell ref="D5:D7"/>
    <mergeCell ref="E5:E7"/>
    <mergeCell ref="F5:L5"/>
  </mergeCells>
  <printOptions horizontalCentered="1"/>
  <pageMargins left="0.5905511811023623" right="0.5905511811023623" top="0.5118110236220472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2006-11-21T09:32:41Z</cp:lastPrinted>
  <dcterms:created xsi:type="dcterms:W3CDTF">1998-12-09T13:02:10Z</dcterms:created>
  <dcterms:modified xsi:type="dcterms:W3CDTF">2006-11-21T09:33:16Z</dcterms:modified>
  <cp:category/>
  <cp:version/>
  <cp:contentType/>
  <cp:contentStatus/>
</cp:coreProperties>
</file>